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ww.krouna.cz\pdf\hrady_zamky\2020\rijen\"/>
    </mc:Choice>
  </mc:AlternateContent>
  <bookViews>
    <workbookView xWindow="0" yWindow="0" windowWidth="28800" windowHeight="12435" tabRatio="925" activeTab="1"/>
  </bookViews>
  <sheets>
    <sheet name="KRÁLOVEHRADECKÝ KRAJ" sheetId="1" r:id="rId1"/>
    <sheet name="LIBERECKÝ KRAJ" sheetId="2" r:id="rId2"/>
    <sheet name="PARDUBICKÝ KRAJ" sheetId="3" r:id="rId3"/>
    <sheet name="CELKOVÁ NÁVŠTĚVNOST ÚPS SYCHROV" sheetId="4" r:id="rId4"/>
    <sheet name="List1" sheetId="5" r:id="rId5"/>
  </sheets>
  <calcPr calcId="162913"/>
</workbook>
</file>

<file path=xl/calcChain.xml><?xml version="1.0" encoding="utf-8"?>
<calcChain xmlns="http://schemas.openxmlformats.org/spreadsheetml/2006/main">
  <c r="K24" i="4" l="1"/>
  <c r="O2" i="3" l="1"/>
  <c r="L23" i="4" s="1"/>
  <c r="O15" i="3"/>
  <c r="L24" i="4" s="1"/>
  <c r="O28" i="3"/>
  <c r="L25" i="4" s="1"/>
  <c r="O41" i="3"/>
  <c r="L26" i="4" s="1"/>
  <c r="P51" i="1"/>
  <c r="L6" i="4" s="1"/>
  <c r="O93" i="2"/>
  <c r="L18" i="4" s="1"/>
  <c r="O80" i="2"/>
  <c r="L17" i="4" s="1"/>
  <c r="O54" i="2"/>
  <c r="L15" i="4" s="1"/>
  <c r="O41" i="2"/>
  <c r="L14" i="4" s="1"/>
  <c r="O28" i="2"/>
  <c r="L13" i="4" s="1"/>
  <c r="O15" i="2"/>
  <c r="L12" i="4" s="1"/>
  <c r="O2" i="2"/>
  <c r="L11" i="4" s="1"/>
  <c r="O94" i="2"/>
  <c r="O67" i="2"/>
  <c r="L16" i="4" s="1"/>
  <c r="L28" i="4" l="1"/>
  <c r="L19" i="4"/>
  <c r="V24" i="4"/>
  <c r="X24" i="4" s="1"/>
  <c r="V25" i="4"/>
  <c r="X25" i="4" s="1"/>
  <c r="V26" i="4"/>
  <c r="X26" i="4" s="1"/>
  <c r="V27" i="4"/>
  <c r="X27" i="4" s="1"/>
  <c r="V23" i="4"/>
  <c r="X23" i="4" s="1"/>
  <c r="V12" i="4"/>
  <c r="X12" i="4" s="1"/>
  <c r="V13" i="4"/>
  <c r="X13" i="4" s="1"/>
  <c r="V14" i="4"/>
  <c r="X14" i="4" s="1"/>
  <c r="V15" i="4"/>
  <c r="X15" i="4" s="1"/>
  <c r="V16" i="4"/>
  <c r="X16" i="4" s="1"/>
  <c r="V17" i="4"/>
  <c r="X17" i="4" s="1"/>
  <c r="V11" i="4"/>
  <c r="X11" i="4" s="1"/>
  <c r="V6" i="4"/>
  <c r="X6" i="4" s="1"/>
  <c r="L71" i="3"/>
  <c r="L70" i="3"/>
  <c r="L69" i="3"/>
  <c r="L68" i="3"/>
  <c r="O52" i="3"/>
  <c r="D52" i="3"/>
  <c r="E52" i="3"/>
  <c r="F52" i="3"/>
  <c r="G52" i="3"/>
  <c r="H52" i="3"/>
  <c r="I52" i="3"/>
  <c r="J52" i="3"/>
  <c r="K52" i="3"/>
  <c r="L52" i="3"/>
  <c r="M52" i="3"/>
  <c r="N52" i="3"/>
  <c r="C52" i="3"/>
  <c r="O39" i="3"/>
  <c r="D39" i="3"/>
  <c r="E39" i="3"/>
  <c r="F39" i="3"/>
  <c r="G39" i="3"/>
  <c r="H39" i="3"/>
  <c r="I39" i="3"/>
  <c r="J39" i="3"/>
  <c r="K39" i="3"/>
  <c r="L39" i="3"/>
  <c r="M39" i="3"/>
  <c r="N39" i="3"/>
  <c r="C39" i="3"/>
  <c r="D26" i="3"/>
  <c r="E26" i="3"/>
  <c r="F26" i="3"/>
  <c r="G26" i="3"/>
  <c r="H26" i="3"/>
  <c r="I26" i="3"/>
  <c r="J26" i="3"/>
  <c r="K26" i="3"/>
  <c r="L26" i="3"/>
  <c r="M26" i="3"/>
  <c r="N26" i="3"/>
  <c r="C26" i="3"/>
  <c r="D13" i="3"/>
  <c r="E13" i="3"/>
  <c r="F13" i="3"/>
  <c r="G13" i="3"/>
  <c r="H13" i="3"/>
  <c r="I13" i="3"/>
  <c r="J13" i="3"/>
  <c r="K13" i="3"/>
  <c r="L13" i="3"/>
  <c r="M13" i="3"/>
  <c r="N13" i="3"/>
  <c r="C13" i="3"/>
  <c r="L115" i="2"/>
  <c r="L114" i="2"/>
  <c r="L113" i="2"/>
  <c r="L112" i="2"/>
  <c r="L111" i="2"/>
  <c r="L110" i="2"/>
  <c r="L109" i="2"/>
  <c r="L108" i="2"/>
  <c r="D104" i="2"/>
  <c r="E104" i="2"/>
  <c r="F104" i="2"/>
  <c r="G104" i="2"/>
  <c r="H104" i="2"/>
  <c r="I104" i="2"/>
  <c r="J104" i="2"/>
  <c r="K104" i="2"/>
  <c r="L104" i="2"/>
  <c r="M104" i="2"/>
  <c r="N104" i="2"/>
  <c r="C104" i="2"/>
  <c r="D91" i="2"/>
  <c r="E91" i="2"/>
  <c r="F91" i="2"/>
  <c r="G91" i="2"/>
  <c r="H91" i="2"/>
  <c r="I91" i="2"/>
  <c r="J91" i="2"/>
  <c r="K91" i="2"/>
  <c r="L91" i="2"/>
  <c r="M91" i="2"/>
  <c r="N91" i="2"/>
  <c r="C91" i="2"/>
  <c r="D78" i="2"/>
  <c r="E78" i="2"/>
  <c r="F78" i="2"/>
  <c r="G78" i="2"/>
  <c r="H78" i="2"/>
  <c r="I78" i="2"/>
  <c r="J78" i="2"/>
  <c r="K78" i="2"/>
  <c r="L78" i="2"/>
  <c r="M78" i="2"/>
  <c r="N78" i="2"/>
  <c r="C78" i="2"/>
  <c r="D65" i="2"/>
  <c r="E65" i="2"/>
  <c r="F65" i="2"/>
  <c r="G65" i="2"/>
  <c r="H65" i="2"/>
  <c r="I65" i="2"/>
  <c r="J65" i="2"/>
  <c r="K65" i="2"/>
  <c r="L65" i="2"/>
  <c r="M65" i="2"/>
  <c r="N65" i="2"/>
  <c r="C65" i="2"/>
  <c r="D52" i="2"/>
  <c r="E52" i="2"/>
  <c r="F52" i="2"/>
  <c r="G52" i="2"/>
  <c r="H52" i="2"/>
  <c r="I52" i="2"/>
  <c r="J52" i="2"/>
  <c r="K52" i="2"/>
  <c r="L52" i="2"/>
  <c r="M52" i="2"/>
  <c r="N52" i="2"/>
  <c r="C52" i="2"/>
  <c r="D39" i="2"/>
  <c r="E39" i="2"/>
  <c r="F39" i="2"/>
  <c r="G39" i="2"/>
  <c r="H39" i="2"/>
  <c r="I39" i="2"/>
  <c r="J39" i="2"/>
  <c r="K39" i="2"/>
  <c r="L39" i="2"/>
  <c r="M39" i="2"/>
  <c r="N39" i="2"/>
  <c r="C39" i="2"/>
  <c r="N26" i="2"/>
  <c r="M26" i="2"/>
  <c r="L26" i="2"/>
  <c r="K26" i="2"/>
  <c r="J26" i="2"/>
  <c r="I26" i="2"/>
  <c r="H26" i="2"/>
  <c r="G26" i="2"/>
  <c r="F26" i="2"/>
  <c r="E26" i="2"/>
  <c r="D26" i="2"/>
  <c r="C26" i="2"/>
  <c r="N13" i="2"/>
  <c r="M13" i="2"/>
  <c r="L13" i="2"/>
  <c r="K13" i="2"/>
  <c r="J13" i="2"/>
  <c r="I13" i="2"/>
  <c r="H13" i="2"/>
  <c r="G13" i="2"/>
  <c r="F13" i="2"/>
  <c r="E13" i="2"/>
  <c r="D13" i="2"/>
  <c r="C13" i="2"/>
  <c r="L73" i="3" l="1"/>
  <c r="L116" i="2"/>
  <c r="M71" i="1"/>
  <c r="P61" i="1"/>
  <c r="E61" i="1"/>
  <c r="F61" i="1"/>
  <c r="G61" i="1"/>
  <c r="H61" i="1"/>
  <c r="I61" i="1"/>
  <c r="J61" i="1"/>
  <c r="K61" i="1"/>
  <c r="L61" i="1"/>
  <c r="M61" i="1"/>
  <c r="N61" i="1"/>
  <c r="O61" i="1"/>
  <c r="D61" i="1"/>
  <c r="P39" i="1"/>
  <c r="E49" i="1"/>
  <c r="F49" i="1"/>
  <c r="G49" i="1"/>
  <c r="H49" i="1"/>
  <c r="I49" i="1"/>
  <c r="J49" i="1"/>
  <c r="K49" i="1"/>
  <c r="L49" i="1"/>
  <c r="M49" i="1"/>
  <c r="N49" i="1"/>
  <c r="O49" i="1"/>
  <c r="D49" i="1"/>
  <c r="P27" i="1"/>
  <c r="E37" i="1"/>
  <c r="F37" i="1"/>
  <c r="G37" i="1"/>
  <c r="H37" i="1"/>
  <c r="I37" i="1"/>
  <c r="J37" i="1"/>
  <c r="K37" i="1"/>
  <c r="L37" i="1"/>
  <c r="M37" i="1"/>
  <c r="N37" i="1"/>
  <c r="O37" i="1"/>
  <c r="D37" i="1"/>
  <c r="P15" i="1"/>
  <c r="E25" i="1"/>
  <c r="F25" i="1"/>
  <c r="G25" i="1"/>
  <c r="H25" i="1"/>
  <c r="I25" i="1"/>
  <c r="J25" i="1"/>
  <c r="K25" i="1"/>
  <c r="L25" i="1"/>
  <c r="M25" i="1"/>
  <c r="N25" i="1"/>
  <c r="O25" i="1"/>
  <c r="D25" i="1"/>
  <c r="P2" i="1"/>
  <c r="E12" i="1"/>
  <c r="F12" i="1"/>
  <c r="G12" i="1"/>
  <c r="H12" i="1"/>
  <c r="I12" i="1"/>
  <c r="J12" i="1"/>
  <c r="K12" i="1"/>
  <c r="L12" i="1"/>
  <c r="M12" i="1"/>
  <c r="N12" i="1"/>
  <c r="O12" i="1"/>
  <c r="D12" i="1"/>
  <c r="M70" i="1" l="1"/>
  <c r="L5" i="4"/>
  <c r="V5" i="4" s="1"/>
  <c r="X5" i="4" s="1"/>
  <c r="M69" i="1"/>
  <c r="L4" i="4"/>
  <c r="V4" i="4" s="1"/>
  <c r="X4" i="4" s="1"/>
  <c r="M67" i="1"/>
  <c r="L2" i="4"/>
  <c r="V2" i="4" s="1"/>
  <c r="X2" i="4" s="1"/>
  <c r="M68" i="1"/>
  <c r="L3" i="4"/>
  <c r="P3" i="1"/>
  <c r="M72" i="1" l="1"/>
  <c r="L7" i="4"/>
  <c r="V3" i="4"/>
  <c r="X3" i="4" s="1"/>
  <c r="K27" i="4"/>
  <c r="K2" i="4"/>
  <c r="J27" i="4"/>
  <c r="J26" i="4"/>
  <c r="J25" i="4"/>
  <c r="O42" i="3"/>
  <c r="K71" i="3" s="1"/>
  <c r="O29" i="3"/>
  <c r="K70" i="3" s="1"/>
  <c r="O16" i="3"/>
  <c r="O3" i="3"/>
  <c r="K23" i="4" s="1"/>
  <c r="V7" i="4" l="1"/>
  <c r="X7" i="4" s="1"/>
  <c r="L32" i="4"/>
  <c r="R27" i="4"/>
  <c r="T27" i="4" s="1"/>
  <c r="K25" i="4"/>
  <c r="R25" i="4" s="1"/>
  <c r="T25" i="4" s="1"/>
  <c r="K69" i="3"/>
  <c r="K26" i="4"/>
  <c r="R26" i="4" s="1"/>
  <c r="T26" i="4" s="1"/>
  <c r="K68" i="3"/>
  <c r="O81" i="2"/>
  <c r="O68" i="2"/>
  <c r="O55" i="2"/>
  <c r="O42" i="2"/>
  <c r="O29" i="2"/>
  <c r="O16" i="2"/>
  <c r="K12" i="4" s="1"/>
  <c r="O3" i="2"/>
  <c r="K11" i="4" s="1"/>
  <c r="P52" i="1"/>
  <c r="K6" i="4" s="1"/>
  <c r="P40" i="1"/>
  <c r="K5" i="4" s="1"/>
  <c r="P28" i="1"/>
  <c r="K4" i="4" s="1"/>
  <c r="P16" i="1"/>
  <c r="L67" i="1"/>
  <c r="P4" i="1"/>
  <c r="K16" i="4" l="1"/>
  <c r="K17" i="4"/>
  <c r="K18" i="4"/>
  <c r="V18" i="4" s="1"/>
  <c r="X18" i="4" s="1"/>
  <c r="K15" i="4"/>
  <c r="K14" i="4"/>
  <c r="K13" i="4"/>
  <c r="J2" i="4"/>
  <c r="R2" i="4" s="1"/>
  <c r="T2" i="4" s="1"/>
  <c r="K3" i="4"/>
  <c r="K7" i="4" s="1"/>
  <c r="K73" i="3"/>
  <c r="K28" i="4"/>
  <c r="V28" i="4" s="1"/>
  <c r="X28" i="4" s="1"/>
  <c r="K115" i="2"/>
  <c r="K113" i="2"/>
  <c r="L68" i="1"/>
  <c r="K111" i="2"/>
  <c r="K108" i="2"/>
  <c r="K114" i="2"/>
  <c r="K112" i="2"/>
  <c r="K110" i="2"/>
  <c r="K109" i="2"/>
  <c r="L71" i="1"/>
  <c r="L70" i="1"/>
  <c r="L69" i="1"/>
  <c r="P53" i="1"/>
  <c r="J6" i="4" s="1"/>
  <c r="R6" i="4" s="1"/>
  <c r="T6" i="4" s="1"/>
  <c r="P41" i="1"/>
  <c r="P29" i="1"/>
  <c r="O55" i="3"/>
  <c r="D64" i="3"/>
  <c r="E64" i="3"/>
  <c r="F64" i="3"/>
  <c r="G64" i="3"/>
  <c r="H64" i="3"/>
  <c r="I64" i="3"/>
  <c r="J64" i="3"/>
  <c r="K64" i="3"/>
  <c r="L64" i="3"/>
  <c r="M64" i="3"/>
  <c r="N64" i="3"/>
  <c r="C64" i="3"/>
  <c r="O43" i="3"/>
  <c r="J71" i="3" s="1"/>
  <c r="O30" i="3"/>
  <c r="O17" i="3"/>
  <c r="O4" i="3"/>
  <c r="P17" i="1"/>
  <c r="K67" i="1"/>
  <c r="O95" i="2"/>
  <c r="J18" i="4" s="1"/>
  <c r="O82" i="2"/>
  <c r="J17" i="4" s="1"/>
  <c r="O69" i="2"/>
  <c r="J16" i="4" s="1"/>
  <c r="R16" i="4" s="1"/>
  <c r="T16" i="4" s="1"/>
  <c r="O70" i="2"/>
  <c r="O56" i="2"/>
  <c r="J15" i="4" s="1"/>
  <c r="O43" i="2"/>
  <c r="J14" i="4" s="1"/>
  <c r="O30" i="2"/>
  <c r="J13" i="4" s="1"/>
  <c r="O17" i="2"/>
  <c r="R18" i="4" l="1"/>
  <c r="T18" i="4" s="1"/>
  <c r="J24" i="4"/>
  <c r="R24" i="4" s="1"/>
  <c r="T24" i="4" s="1"/>
  <c r="J23" i="4"/>
  <c r="R17" i="4"/>
  <c r="T17" i="4" s="1"/>
  <c r="R15" i="4"/>
  <c r="T15" i="4" s="1"/>
  <c r="R13" i="4"/>
  <c r="T13" i="4" s="1"/>
  <c r="K19" i="4"/>
  <c r="R14" i="4"/>
  <c r="T14" i="4" s="1"/>
  <c r="J12" i="4"/>
  <c r="R12" i="4" s="1"/>
  <c r="T12" i="4" s="1"/>
  <c r="J5" i="4"/>
  <c r="R5" i="4" s="1"/>
  <c r="T5" i="4" s="1"/>
  <c r="J3" i="4"/>
  <c r="R3" i="4" s="1"/>
  <c r="T3" i="4" s="1"/>
  <c r="K69" i="1"/>
  <c r="J4" i="4"/>
  <c r="R4" i="4" s="1"/>
  <c r="T4" i="4" s="1"/>
  <c r="L72" i="1"/>
  <c r="K116" i="2"/>
  <c r="J70" i="3"/>
  <c r="J69" i="3"/>
  <c r="J68" i="3"/>
  <c r="J114" i="2"/>
  <c r="J113" i="2"/>
  <c r="J111" i="2"/>
  <c r="J110" i="2"/>
  <c r="J109" i="2"/>
  <c r="K70" i="1"/>
  <c r="K68" i="1"/>
  <c r="K71" i="1"/>
  <c r="J112" i="2"/>
  <c r="J72" i="3"/>
  <c r="J115" i="2"/>
  <c r="O4" i="2"/>
  <c r="B7" i="4"/>
  <c r="P5" i="1"/>
  <c r="P6" i="1"/>
  <c r="I67" i="1" s="1"/>
  <c r="P7" i="1"/>
  <c r="H67" i="1" s="1"/>
  <c r="P8" i="1"/>
  <c r="F2" i="4" s="1"/>
  <c r="P9" i="1"/>
  <c r="E2" i="4" s="1"/>
  <c r="P10" i="1"/>
  <c r="E67" i="1" s="1"/>
  <c r="P11" i="1"/>
  <c r="P18" i="1"/>
  <c r="J68" i="1" s="1"/>
  <c r="P19" i="1"/>
  <c r="I68" i="1" s="1"/>
  <c r="P20" i="1"/>
  <c r="G3" i="4" s="1"/>
  <c r="P21" i="1"/>
  <c r="G68" i="1" s="1"/>
  <c r="P22" i="1"/>
  <c r="E3" i="4" s="1"/>
  <c r="P23" i="1"/>
  <c r="D3" i="4" s="1"/>
  <c r="P24" i="1"/>
  <c r="C68" i="1" s="1"/>
  <c r="P30" i="1"/>
  <c r="P31" i="1"/>
  <c r="H4" i="4" s="1"/>
  <c r="P32" i="1"/>
  <c r="G4" i="4" s="1"/>
  <c r="P33" i="1"/>
  <c r="F4" i="4" s="1"/>
  <c r="P34" i="1"/>
  <c r="F69" i="1" s="1"/>
  <c r="P35" i="1"/>
  <c r="D4" i="4" s="1"/>
  <c r="P36" i="1"/>
  <c r="C4" i="4" s="1"/>
  <c r="P42" i="1"/>
  <c r="J70" i="1" s="1"/>
  <c r="P43" i="1"/>
  <c r="H5" i="4" s="1"/>
  <c r="P44" i="1"/>
  <c r="H70" i="1" s="1"/>
  <c r="P45" i="1"/>
  <c r="F5" i="4" s="1"/>
  <c r="P46" i="1"/>
  <c r="E5" i="4" s="1"/>
  <c r="P47" i="1"/>
  <c r="D5" i="4" s="1"/>
  <c r="P48" i="1"/>
  <c r="D70" i="1" s="1"/>
  <c r="P54" i="1"/>
  <c r="I6" i="4" s="1"/>
  <c r="N6" i="4" s="1"/>
  <c r="P6" i="4" s="1"/>
  <c r="P55" i="1"/>
  <c r="H6" i="4" s="1"/>
  <c r="P56" i="1"/>
  <c r="G6" i="4" s="1"/>
  <c r="P57" i="1"/>
  <c r="G71" i="1" s="1"/>
  <c r="P58" i="1"/>
  <c r="F71" i="1" s="1"/>
  <c r="P59" i="1"/>
  <c r="E71" i="1" s="1"/>
  <c r="P60" i="1"/>
  <c r="C71" i="1" s="1"/>
  <c r="B72" i="1"/>
  <c r="O5" i="2"/>
  <c r="I108" i="2" s="1"/>
  <c r="O6" i="2"/>
  <c r="H11" i="4" s="1"/>
  <c r="O7" i="2"/>
  <c r="G108" i="2" s="1"/>
  <c r="O8" i="2"/>
  <c r="F108" i="2" s="1"/>
  <c r="O9" i="2"/>
  <c r="E11" i="4" s="1"/>
  <c r="O10" i="2"/>
  <c r="D11" i="4" s="1"/>
  <c r="O11" i="2"/>
  <c r="C11" i="4" s="1"/>
  <c r="O12" i="2"/>
  <c r="B11" i="4" s="1"/>
  <c r="O18" i="2"/>
  <c r="I12" i="4" s="1"/>
  <c r="N12" i="4" s="1"/>
  <c r="P12" i="4" s="1"/>
  <c r="O19" i="2"/>
  <c r="H12" i="4" s="1"/>
  <c r="O20" i="2"/>
  <c r="G109" i="2" s="1"/>
  <c r="O21" i="2"/>
  <c r="F12" i="4" s="1"/>
  <c r="O22" i="2"/>
  <c r="E12" i="4" s="1"/>
  <c r="O23" i="2"/>
  <c r="D109" i="2" s="1"/>
  <c r="O24" i="2"/>
  <c r="C12" i="4" s="1"/>
  <c r="O25" i="2"/>
  <c r="B12" i="4" s="1"/>
  <c r="O31" i="2"/>
  <c r="I110" i="2" s="1"/>
  <c r="O32" i="2"/>
  <c r="H13" i="4" s="1"/>
  <c r="O33" i="2"/>
  <c r="G110" i="2" s="1"/>
  <c r="O34" i="2"/>
  <c r="F13" i="4" s="1"/>
  <c r="O35" i="2"/>
  <c r="E13" i="4" s="1"/>
  <c r="O36" i="2"/>
  <c r="D13" i="4" s="1"/>
  <c r="O37" i="2"/>
  <c r="C110" i="2" s="1"/>
  <c r="O38" i="2"/>
  <c r="B13" i="4" s="1"/>
  <c r="O44" i="2"/>
  <c r="O45" i="2"/>
  <c r="H14" i="4" s="1"/>
  <c r="O46" i="2"/>
  <c r="G111" i="2" s="1"/>
  <c r="O47" i="2"/>
  <c r="F111" i="2" s="1"/>
  <c r="O48" i="2"/>
  <c r="E111" i="2" s="1"/>
  <c r="O49" i="2"/>
  <c r="D14" i="4" s="1"/>
  <c r="O50" i="2"/>
  <c r="C111" i="2" s="1"/>
  <c r="O51" i="2"/>
  <c r="B14" i="4" s="1"/>
  <c r="O57" i="2"/>
  <c r="I112" i="2" s="1"/>
  <c r="O58" i="2"/>
  <c r="H112" i="2" s="1"/>
  <c r="O59" i="2"/>
  <c r="G15" i="4" s="1"/>
  <c r="O60" i="2"/>
  <c r="F112" i="2" s="1"/>
  <c r="O61" i="2"/>
  <c r="E15" i="4" s="1"/>
  <c r="O62" i="2"/>
  <c r="D15" i="4" s="1"/>
  <c r="O63" i="2"/>
  <c r="C112" i="2" s="1"/>
  <c r="O64" i="2"/>
  <c r="B15" i="4" s="1"/>
  <c r="I113" i="2"/>
  <c r="O71" i="2"/>
  <c r="O72" i="2"/>
  <c r="G16" i="4" s="1"/>
  <c r="O73" i="2"/>
  <c r="F113" i="2" s="1"/>
  <c r="O74" i="2"/>
  <c r="E16" i="4" s="1"/>
  <c r="O75" i="2"/>
  <c r="D16" i="4" s="1"/>
  <c r="O76" i="2"/>
  <c r="C16" i="4" s="1"/>
  <c r="O77" i="2"/>
  <c r="B16" i="4" s="1"/>
  <c r="O83" i="2"/>
  <c r="O84" i="2"/>
  <c r="H114" i="2" s="1"/>
  <c r="O85" i="2"/>
  <c r="G114" i="2" s="1"/>
  <c r="O86" i="2"/>
  <c r="F114" i="2" s="1"/>
  <c r="O87" i="2"/>
  <c r="E17" i="4" s="1"/>
  <c r="O88" i="2"/>
  <c r="D17" i="4" s="1"/>
  <c r="O89" i="2"/>
  <c r="C114" i="2" s="1"/>
  <c r="O90" i="2"/>
  <c r="B17" i="4" s="1"/>
  <c r="O96" i="2"/>
  <c r="O97" i="2"/>
  <c r="H18" i="4" s="1"/>
  <c r="O98" i="2"/>
  <c r="G18" i="4" s="1"/>
  <c r="O99" i="2"/>
  <c r="F18" i="4" s="1"/>
  <c r="O100" i="2"/>
  <c r="E115" i="2" s="1"/>
  <c r="O101" i="2"/>
  <c r="D115" i="2" s="1"/>
  <c r="O102" i="2"/>
  <c r="C18" i="4" s="1"/>
  <c r="O103" i="2"/>
  <c r="B115" i="2" s="1"/>
  <c r="O5" i="3"/>
  <c r="I23" i="4" s="1"/>
  <c r="O6" i="3"/>
  <c r="H23" i="4" s="1"/>
  <c r="O7" i="3"/>
  <c r="G23" i="4" s="1"/>
  <c r="O8" i="3"/>
  <c r="F23" i="4" s="1"/>
  <c r="O9" i="3"/>
  <c r="E23" i="4" s="1"/>
  <c r="O10" i="3"/>
  <c r="D23" i="4" s="1"/>
  <c r="O11" i="3"/>
  <c r="C23" i="4" s="1"/>
  <c r="O12" i="3"/>
  <c r="B23" i="4" s="1"/>
  <c r="O18" i="3"/>
  <c r="I69" i="3" s="1"/>
  <c r="O19" i="3"/>
  <c r="H24" i="4" s="1"/>
  <c r="O20" i="3"/>
  <c r="G24" i="4" s="1"/>
  <c r="O21" i="3"/>
  <c r="F24" i="4" s="1"/>
  <c r="O22" i="3"/>
  <c r="E69" i="3" s="1"/>
  <c r="O23" i="3"/>
  <c r="D24" i="4"/>
  <c r="O24" i="3"/>
  <c r="C24" i="4" s="1"/>
  <c r="O25" i="3"/>
  <c r="B69" i="3" s="1"/>
  <c r="O31" i="3"/>
  <c r="I25" i="4"/>
  <c r="N25" i="4" s="1"/>
  <c r="P25" i="4" s="1"/>
  <c r="O32" i="3"/>
  <c r="H25" i="4" s="1"/>
  <c r="O33" i="3"/>
  <c r="G25" i="4" s="1"/>
  <c r="O34" i="3"/>
  <c r="F25" i="4"/>
  <c r="O35" i="3"/>
  <c r="E70" i="3" s="1"/>
  <c r="O36" i="3"/>
  <c r="D25" i="4" s="1"/>
  <c r="O37" i="3"/>
  <c r="C25" i="4" s="1"/>
  <c r="C70" i="3"/>
  <c r="O38" i="3"/>
  <c r="B25" i="4" s="1"/>
  <c r="O44" i="3"/>
  <c r="I71" i="3"/>
  <c r="O45" i="3"/>
  <c r="H71" i="3" s="1"/>
  <c r="O46" i="3"/>
  <c r="G26" i="4" s="1"/>
  <c r="O47" i="3"/>
  <c r="F26" i="4"/>
  <c r="O48" i="3"/>
  <c r="E26" i="4" s="1"/>
  <c r="O49" i="3"/>
  <c r="D26" i="4" s="1"/>
  <c r="O50" i="3"/>
  <c r="C71" i="3" s="1"/>
  <c r="O51" i="3"/>
  <c r="O56" i="3"/>
  <c r="I27" i="4" s="1"/>
  <c r="N27" i="4" s="1"/>
  <c r="P27" i="4" s="1"/>
  <c r="O57" i="3"/>
  <c r="H27" i="4" s="1"/>
  <c r="O58" i="3"/>
  <c r="G72" i="3" s="1"/>
  <c r="G27" i="4"/>
  <c r="O59" i="3"/>
  <c r="F27" i="4" s="1"/>
  <c r="O60" i="3"/>
  <c r="E27" i="4" s="1"/>
  <c r="O61" i="3"/>
  <c r="D72" i="3" s="1"/>
  <c r="O62" i="3"/>
  <c r="C27" i="4" s="1"/>
  <c r="O63" i="3"/>
  <c r="B27" i="4" s="1"/>
  <c r="D69" i="3"/>
  <c r="F70" i="3"/>
  <c r="D71" i="3"/>
  <c r="C26" i="4"/>
  <c r="G70" i="3"/>
  <c r="E24" i="4"/>
  <c r="F71" i="3"/>
  <c r="E71" i="3"/>
  <c r="D68" i="3"/>
  <c r="I5" i="4"/>
  <c r="B24" i="4"/>
  <c r="C15" i="4"/>
  <c r="H70" i="3"/>
  <c r="I16" i="4"/>
  <c r="N16" i="4" s="1"/>
  <c r="P16" i="4" s="1"/>
  <c r="I26" i="4"/>
  <c r="N26" i="4" s="1"/>
  <c r="P26" i="4" s="1"/>
  <c r="K32" i="4" l="1"/>
  <c r="V32" i="4" s="1"/>
  <c r="X32" i="4" s="1"/>
  <c r="V19" i="4"/>
  <c r="X19" i="4" s="1"/>
  <c r="O26" i="3"/>
  <c r="N23" i="4"/>
  <c r="P23" i="4" s="1"/>
  <c r="R23" i="4"/>
  <c r="T23" i="4" s="1"/>
  <c r="J28" i="4"/>
  <c r="R28" i="4" s="1"/>
  <c r="T28" i="4" s="1"/>
  <c r="O13" i="3"/>
  <c r="C113" i="2"/>
  <c r="O104" i="2"/>
  <c r="O91" i="2"/>
  <c r="O52" i="2"/>
  <c r="O78" i="2"/>
  <c r="F110" i="2"/>
  <c r="F115" i="2"/>
  <c r="F15" i="4"/>
  <c r="B18" i="4"/>
  <c r="O65" i="2"/>
  <c r="I18" i="4"/>
  <c r="N18" i="4" s="1"/>
  <c r="P18" i="4" s="1"/>
  <c r="G17" i="4"/>
  <c r="O39" i="2"/>
  <c r="E18" i="4"/>
  <c r="J11" i="4"/>
  <c r="J19" i="4" s="1"/>
  <c r="R19" i="4" s="1"/>
  <c r="T19" i="4" s="1"/>
  <c r="O13" i="2"/>
  <c r="O26" i="2"/>
  <c r="G113" i="2"/>
  <c r="D114" i="2"/>
  <c r="B114" i="2"/>
  <c r="H17" i="4"/>
  <c r="C17" i="4"/>
  <c r="E112" i="2"/>
  <c r="B111" i="2"/>
  <c r="P49" i="1"/>
  <c r="N5" i="4"/>
  <c r="P5" i="4" s="1"/>
  <c r="P37" i="1"/>
  <c r="P25" i="1"/>
  <c r="D67" i="1"/>
  <c r="P12" i="1"/>
  <c r="K72" i="1"/>
  <c r="J7" i="4"/>
  <c r="D2" i="4"/>
  <c r="G2" i="4"/>
  <c r="B72" i="3"/>
  <c r="I72" i="3"/>
  <c r="E72" i="3"/>
  <c r="B71" i="3"/>
  <c r="B68" i="3"/>
  <c r="E25" i="4"/>
  <c r="E28" i="4" s="1"/>
  <c r="E68" i="3"/>
  <c r="F69" i="3"/>
  <c r="I24" i="4"/>
  <c r="N24" i="4" s="1"/>
  <c r="P24" i="4" s="1"/>
  <c r="J73" i="3"/>
  <c r="C68" i="3"/>
  <c r="H68" i="3"/>
  <c r="I114" i="2"/>
  <c r="E113" i="2"/>
  <c r="G11" i="4"/>
  <c r="H108" i="2"/>
  <c r="C108" i="2"/>
  <c r="H111" i="2"/>
  <c r="C14" i="4"/>
  <c r="I11" i="4"/>
  <c r="E108" i="2"/>
  <c r="G12" i="4"/>
  <c r="F11" i="4"/>
  <c r="C109" i="2"/>
  <c r="F109" i="2"/>
  <c r="I109" i="2"/>
  <c r="D108" i="2"/>
  <c r="I70" i="1"/>
  <c r="G67" i="1"/>
  <c r="I69" i="1"/>
  <c r="E69" i="1"/>
  <c r="F67" i="1"/>
  <c r="I3" i="4"/>
  <c r="N3" i="4" s="1"/>
  <c r="P3" i="4" s="1"/>
  <c r="C2" i="4"/>
  <c r="F3" i="4"/>
  <c r="H68" i="1"/>
  <c r="F6" i="4"/>
  <c r="J67" i="1"/>
  <c r="D71" i="1"/>
  <c r="I71" i="1"/>
  <c r="G69" i="1"/>
  <c r="C3" i="4"/>
  <c r="D68" i="1"/>
  <c r="H71" i="1"/>
  <c r="D6" i="4"/>
  <c r="E6" i="4"/>
  <c r="I13" i="4"/>
  <c r="N13" i="4" s="1"/>
  <c r="P13" i="4" s="1"/>
  <c r="D12" i="4"/>
  <c r="E70" i="1"/>
  <c r="C6" i="4"/>
  <c r="G71" i="3"/>
  <c r="E114" i="2"/>
  <c r="G14" i="4"/>
  <c r="F17" i="4"/>
  <c r="J71" i="1"/>
  <c r="C69" i="1"/>
  <c r="H26" i="4"/>
  <c r="H28" i="4" s="1"/>
  <c r="C69" i="3"/>
  <c r="C72" i="3"/>
  <c r="B109" i="2"/>
  <c r="E14" i="4"/>
  <c r="G70" i="1"/>
  <c r="C70" i="1"/>
  <c r="E73" i="3"/>
  <c r="C5" i="4"/>
  <c r="C67" i="1"/>
  <c r="E109" i="2"/>
  <c r="H3" i="4"/>
  <c r="H15" i="4"/>
  <c r="D27" i="4"/>
  <c r="D28" i="4" s="1"/>
  <c r="F72" i="3"/>
  <c r="H69" i="3"/>
  <c r="F68" i="3"/>
  <c r="H72" i="3"/>
  <c r="B113" i="2"/>
  <c r="H109" i="2"/>
  <c r="D113" i="2"/>
  <c r="D111" i="2"/>
  <c r="D69" i="1"/>
  <c r="E4" i="4"/>
  <c r="I2" i="4"/>
  <c r="N2" i="4" s="1"/>
  <c r="P2" i="4" s="1"/>
  <c r="B26" i="4"/>
  <c r="B28" i="4" s="1"/>
  <c r="J108" i="2"/>
  <c r="J116" i="2" s="1"/>
  <c r="O64" i="3"/>
  <c r="H2" i="4"/>
  <c r="D112" i="2"/>
  <c r="D70" i="3"/>
  <c r="D73" i="3" s="1"/>
  <c r="G68" i="3"/>
  <c r="I14" i="4"/>
  <c r="N14" i="4" s="1"/>
  <c r="P14" i="4" s="1"/>
  <c r="F70" i="1"/>
  <c r="G5" i="4"/>
  <c r="G69" i="3"/>
  <c r="H69" i="1"/>
  <c r="I68" i="3"/>
  <c r="B70" i="3"/>
  <c r="I70" i="3"/>
  <c r="J69" i="1"/>
  <c r="E68" i="1"/>
  <c r="B112" i="2"/>
  <c r="B108" i="2"/>
  <c r="D18" i="4"/>
  <c r="I17" i="4"/>
  <c r="N17" i="4" s="1"/>
  <c r="P17" i="4" s="1"/>
  <c r="F68" i="1"/>
  <c r="I4" i="4"/>
  <c r="N4" i="4" s="1"/>
  <c r="P4" i="4" s="1"/>
  <c r="G28" i="4"/>
  <c r="F28" i="4"/>
  <c r="C28" i="4"/>
  <c r="I115" i="2"/>
  <c r="H110" i="2"/>
  <c r="D110" i="2"/>
  <c r="B110" i="2"/>
  <c r="I111" i="2"/>
  <c r="E110" i="2"/>
  <c r="G13" i="4"/>
  <c r="G115" i="2"/>
  <c r="H115" i="2"/>
  <c r="C115" i="2"/>
  <c r="G112" i="2"/>
  <c r="F16" i="4"/>
  <c r="H16" i="4"/>
  <c r="I15" i="4"/>
  <c r="N15" i="4" s="1"/>
  <c r="P15" i="4" s="1"/>
  <c r="F14" i="4"/>
  <c r="C13" i="4"/>
  <c r="H113" i="2"/>
  <c r="B19" i="4"/>
  <c r="C73" i="3" l="1"/>
  <c r="B73" i="3"/>
  <c r="F116" i="2"/>
  <c r="E19" i="4"/>
  <c r="R11" i="4"/>
  <c r="T11" i="4" s="1"/>
  <c r="N11" i="4"/>
  <c r="P11" i="4" s="1"/>
  <c r="D7" i="4"/>
  <c r="G7" i="4"/>
  <c r="I72" i="1"/>
  <c r="J32" i="4"/>
  <c r="R32" i="4" s="1"/>
  <c r="T32" i="4" s="1"/>
  <c r="R7" i="4"/>
  <c r="T7" i="4" s="1"/>
  <c r="I28" i="4"/>
  <c r="N28" i="4" s="1"/>
  <c r="P28" i="4" s="1"/>
  <c r="C116" i="2"/>
  <c r="C19" i="4"/>
  <c r="I116" i="2"/>
  <c r="G19" i="4"/>
  <c r="D116" i="2"/>
  <c r="D19" i="4"/>
  <c r="G72" i="1"/>
  <c r="H72" i="1"/>
  <c r="F72" i="1"/>
  <c r="D72" i="1"/>
  <c r="F7" i="4"/>
  <c r="H7" i="4"/>
  <c r="E7" i="4"/>
  <c r="C7" i="4"/>
  <c r="C32" i="4" s="1"/>
  <c r="E72" i="1"/>
  <c r="J72" i="1"/>
  <c r="E116" i="2"/>
  <c r="C72" i="1"/>
  <c r="G116" i="2"/>
  <c r="I73" i="3"/>
  <c r="F73" i="3"/>
  <c r="H116" i="2"/>
  <c r="B116" i="2"/>
  <c r="I7" i="4"/>
  <c r="N7" i="4" s="1"/>
  <c r="P7" i="4" s="1"/>
  <c r="G73" i="3"/>
  <c r="H73" i="3"/>
  <c r="B32" i="4"/>
  <c r="G32" i="4"/>
  <c r="H19" i="4"/>
  <c r="F19" i="4"/>
  <c r="I19" i="4"/>
  <c r="E32" i="4" l="1"/>
  <c r="D32" i="4"/>
  <c r="H32" i="4"/>
  <c r="F32" i="4"/>
  <c r="I32" i="4"/>
  <c r="N32" i="4" s="1"/>
  <c r="P32" i="4" s="1"/>
  <c r="N19" i="4"/>
  <c r="P19" i="4" s="1"/>
</calcChain>
</file>

<file path=xl/comments1.xml><?xml version="1.0" encoding="utf-8"?>
<comments xmlns="http://schemas.openxmlformats.org/spreadsheetml/2006/main">
  <authors>
    <author>NPU_03</author>
  </authors>
  <commentList>
    <comment ref="X27" authorId="0" shapeId="0">
      <text>
        <r>
          <rPr>
            <b/>
            <sz val="9"/>
            <color indexed="81"/>
            <rFont val="Tahoma"/>
            <family val="2"/>
            <charset val="238"/>
          </rPr>
          <t>NPU_03:</t>
        </r>
        <r>
          <rPr>
            <sz val="9"/>
            <color indexed="81"/>
            <rFont val="Tahoma"/>
            <family val="2"/>
            <charset val="238"/>
          </rPr>
          <t xml:space="preserve">
Zatím chyba, protože je tam 0</t>
        </r>
      </text>
    </comment>
  </commentList>
</comments>
</file>

<file path=xl/sharedStrings.xml><?xml version="1.0" encoding="utf-8"?>
<sst xmlns="http://schemas.openxmlformats.org/spreadsheetml/2006/main" count="154" uniqueCount="46">
  <si>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</si>
  <si>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</si>
  <si>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</si>
  <si>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</si>
  <si>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</si>
  <si>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</si>
  <si>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</si>
  <si>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</si>
  <si>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</si>
  <si>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</si>
  <si>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</si>
  <si>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</si>
  <si>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</si>
  <si>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</si>
  <si>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</si>
  <si>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</si>
  <si>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</si>
  <si>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</si>
  <si>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</si>
  <si>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</si>
  <si>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</si>
  <si>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</si>
  <si>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Čeven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</si>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</sst>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64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46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0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3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23" xfId="20" applyNumberFormat="1" applyFont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0" fontId="19" fillId="0" borderId="29" xfId="20" applyFont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2" borderId="32" xfId="20" applyNumberFormat="1" applyFont="1" applyFill="1" applyBorder="1" applyAlignment="1">
      <alignment horizontal="center"/>
    </xf>
    <xf numFmtId="3" fontId="19" fillId="0" borderId="33" xfId="20" applyNumberFormat="1" applyFont="1" applyBorder="1" applyAlignment="1">
      <alignment horizontal="center"/>
    </xf>
    <xf numFmtId="0" fontId="19" fillId="0" borderId="34" xfId="20" applyFont="1" applyBorder="1"/>
    <xf numFmtId="0" fontId="19" fillId="0" borderId="35" xfId="20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3" fontId="19" fillId="0" borderId="36" xfId="20" applyNumberFormat="1" applyFont="1" applyBorder="1" applyAlignment="1">
      <alignment horizontal="center"/>
    </xf>
    <xf numFmtId="3" fontId="21" fillId="0" borderId="37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4" xfId="20" applyFont="1" applyBorder="1" applyAlignment="1">
      <alignment horizontal="center"/>
    </xf>
    <xf numFmtId="0" fontId="19" fillId="0" borderId="38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5" xfId="20" applyNumberFormat="1" applyFont="1" applyFill="1" applyBorder="1" applyAlignment="1">
      <alignment horizontal="center" vertical="top" wrapText="1"/>
    </xf>
    <xf numFmtId="3" fontId="19" fillId="2" borderId="25" xfId="20" applyNumberFormat="1" applyFont="1" applyFill="1" applyBorder="1" applyAlignment="1">
      <alignment horizontal="center" vertical="top" wrapText="1"/>
    </xf>
    <xf numFmtId="3" fontId="19" fillId="2" borderId="31" xfId="20" applyNumberFormat="1" applyFont="1" applyFill="1" applyBorder="1" applyAlignment="1">
      <alignment horizontal="center" vertical="top" wrapText="1"/>
    </xf>
    <xf numFmtId="0" fontId="19" fillId="0" borderId="13" xfId="20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5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3" fontId="19" fillId="0" borderId="43" xfId="20" applyNumberFormat="1" applyFont="1" applyBorder="1" applyAlignment="1">
      <alignment horizontal="center"/>
    </xf>
    <xf numFmtId="0" fontId="19" fillId="0" borderId="44" xfId="20" applyFont="1" applyBorder="1" applyAlignment="1">
      <alignment horizontal="center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4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26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19" xfId="20" applyNumberFormat="1" applyFont="1" applyFill="1" applyBorder="1" applyAlignment="1">
      <alignment horizontal="center" vertical="center" wrapText="1"/>
    </xf>
    <xf numFmtId="3" fontId="19" fillId="2" borderId="22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2" borderId="32" xfId="20" applyNumberFormat="1" applyFont="1" applyFill="1" applyBorder="1" applyAlignment="1">
      <alignment horizontal="center" vertical="center" wrapText="1"/>
    </xf>
    <xf numFmtId="3" fontId="19" fillId="0" borderId="45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0" fontId="19" fillId="0" borderId="46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48" xfId="20" applyFont="1" applyBorder="1"/>
    <xf numFmtId="0" fontId="19" fillId="0" borderId="48" xfId="20" applyFont="1" applyBorder="1" applyAlignment="1">
      <alignment horizontal="center"/>
    </xf>
    <xf numFmtId="3" fontId="19" fillId="0" borderId="48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9" xfId="20" applyFont="1" applyBorder="1" applyAlignment="1">
      <alignment horizontal="center"/>
    </xf>
    <xf numFmtId="0" fontId="19" fillId="0" borderId="19" xfId="20" applyFont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3" fontId="19" fillId="0" borderId="16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27" xfId="20" applyNumberFormat="1" applyFont="1" applyBorder="1" applyAlignment="1">
      <alignment horizontal="center"/>
    </xf>
    <xf numFmtId="3" fontId="20" fillId="0" borderId="50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7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3" fontId="19" fillId="2" borderId="16" xfId="20" applyNumberFormat="1" applyFont="1" applyFill="1" applyBorder="1" applyAlignment="1">
      <alignment horizontal="center"/>
    </xf>
    <xf numFmtId="3" fontId="19" fillId="2" borderId="20" xfId="20" applyNumberFormat="1" applyFont="1" applyFill="1" applyBorder="1" applyAlignment="1">
      <alignment horizontal="center"/>
    </xf>
    <xf numFmtId="3" fontId="19" fillId="2" borderId="58" xfId="20" applyNumberFormat="1" applyFont="1" applyFill="1" applyBorder="1" applyAlignment="1">
      <alignment horizontal="center"/>
    </xf>
    <xf numFmtId="0" fontId="19" fillId="0" borderId="22" xfId="20" applyFont="1" applyBorder="1" applyAlignment="1">
      <alignment horizontal="center"/>
    </xf>
    <xf numFmtId="3" fontId="19" fillId="2" borderId="27" xfId="20" applyNumberFormat="1" applyFont="1" applyFill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0" fontId="19" fillId="0" borderId="12" xfId="20" applyFont="1" applyBorder="1" applyAlignment="1">
      <alignment horizontal="center"/>
    </xf>
    <xf numFmtId="0" fontId="19" fillId="0" borderId="57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7" xfId="20" applyNumberFormat="1" applyFont="1" applyBorder="1" applyAlignment="1">
      <alignment horizontal="center"/>
    </xf>
    <xf numFmtId="3" fontId="19" fillId="0" borderId="58" xfId="20" applyNumberFormat="1" applyFont="1" applyBorder="1" applyAlignment="1">
      <alignment horizontal="center"/>
    </xf>
    <xf numFmtId="0" fontId="19" fillId="0" borderId="32" xfId="20" applyFont="1" applyBorder="1" applyAlignment="1">
      <alignment horizontal="center"/>
    </xf>
    <xf numFmtId="3" fontId="19" fillId="0" borderId="38" xfId="20" applyNumberFormat="1" applyFont="1" applyBorder="1" applyAlignment="1">
      <alignment horizontal="center"/>
    </xf>
    <xf numFmtId="3" fontId="19" fillId="0" borderId="60" xfId="20" applyNumberFormat="1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2" borderId="22" xfId="20" applyNumberFormat="1" applyFont="1" applyFill="1" applyBorder="1" applyAlignment="1">
      <alignment horizontal="center"/>
    </xf>
    <xf numFmtId="0" fontId="19" fillId="0" borderId="39" xfId="20" applyFont="1" applyBorder="1" applyAlignment="1">
      <alignment horizontal="center"/>
    </xf>
    <xf numFmtId="0" fontId="19" fillId="0" borderId="61" xfId="20" applyFont="1" applyBorder="1" applyAlignment="1">
      <alignment horizontal="center"/>
    </xf>
    <xf numFmtId="0" fontId="19" fillId="2" borderId="39" xfId="20" applyNumberFormat="1" applyFont="1" applyFill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62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0" fontId="19" fillId="0" borderId="63" xfId="20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0" fontId="19" fillId="0" borderId="26" xfId="20" applyFont="1" applyBorder="1" applyAlignment="1">
      <alignment horizontal="center" vertical="center"/>
    </xf>
    <xf numFmtId="0" fontId="19" fillId="0" borderId="14" xfId="20" applyFont="1" applyBorder="1" applyAlignment="1">
      <alignment horizontal="center" vertical="center"/>
    </xf>
    <xf numFmtId="1" fontId="19" fillId="0" borderId="0" xfId="20" applyNumberFormat="1" applyFont="1"/>
    <xf numFmtId="3" fontId="18" fillId="0" borderId="0" xfId="20" applyNumberFormat="1"/>
    <xf numFmtId="3" fontId="19" fillId="0" borderId="15" xfId="20" applyNumberFormat="1" applyFont="1" applyBorder="1" applyAlignment="1">
      <alignment horizontal="center" vertical="center"/>
    </xf>
    <xf numFmtId="0" fontId="20" fillId="0" borderId="51" xfId="20" applyFont="1" applyBorder="1" applyAlignment="1">
      <alignment horizontal="center" vertical="top"/>
    </xf>
    <xf numFmtId="0" fontId="20" fillId="0" borderId="52" xfId="20" applyFont="1" applyBorder="1" applyAlignment="1">
      <alignment horizontal="center" vertical="top"/>
    </xf>
    <xf numFmtId="0" fontId="20" fillId="0" borderId="53" xfId="20" applyFont="1" applyBorder="1" applyAlignment="1">
      <alignment horizontal="center" vertical="top"/>
    </xf>
    <xf numFmtId="0" fontId="20" fillId="0" borderId="54" xfId="20" applyFont="1" applyBorder="1" applyAlignment="1">
      <alignment horizontal="center" vertical="top"/>
    </xf>
    <xf numFmtId="0" fontId="20" fillId="0" borderId="55" xfId="20" applyFont="1" applyBorder="1" applyAlignment="1">
      <alignment horizontal="center" vertical="top"/>
    </xf>
    <xf numFmtId="0" fontId="20" fillId="0" borderId="56" xfId="20" applyFont="1" applyBorder="1" applyAlignment="1">
      <alignment horizontal="center" vertical="top"/>
    </xf>
    <xf numFmtId="0" fontId="20" fillId="0" borderId="11" xfId="20" applyFont="1" applyBorder="1" applyAlignment="1">
      <alignment horizontal="center" vertical="top"/>
    </xf>
    <xf numFmtId="0" fontId="20" fillId="0" borderId="0" xfId="20" applyFont="1" applyBorder="1" applyAlignment="1">
      <alignment horizontal="center" vertical="top"/>
    </xf>
    <xf numFmtId="0" fontId="20" fillId="0" borderId="59" xfId="20" applyFont="1" applyBorder="1" applyAlignment="1">
      <alignment horizontal="center" vertical="top"/>
    </xf>
    <xf numFmtId="0" fontId="20" fillId="0" borderId="54" xfId="20" applyFont="1" applyBorder="1" applyAlignment="1">
      <alignment horizontal="center" vertical="top" wrapText="1"/>
    </xf>
    <xf numFmtId="0" fontId="20" fillId="0" borderId="55" xfId="20" applyFont="1" applyBorder="1" applyAlignment="1">
      <alignment horizontal="center" vertical="top" wrapText="1"/>
    </xf>
    <xf numFmtId="0" fontId="20" fillId="0" borderId="56" xfId="20" applyFont="1" applyBorder="1" applyAlignment="1">
      <alignment horizontal="center" vertical="top" wrapText="1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Excel Built-in Normal" xfId="20"/>
    <cellStyle name="Chybně" xfId="21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56"/>
          <c:y val="0.11667035149803412"/>
          <c:w val="0.62263527110768191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KRAJ'!$A$67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KRAJ'!$B$66:$L$66</c:f>
              <c:numCache>
                <c:formatCode>0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 formatCode="General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</c:numCache>
            </c:numRef>
          </c:xVal>
          <c:yVal>
            <c:numRef>
              <c:f>'KRÁLOVEHRADECKÝ KRAJ'!$B$67:$L$67</c:f>
              <c:numCache>
                <c:formatCode>#,##0</c:formatCode>
                <c:ptCount val="10"/>
                <c:pt idx="0">
                  <c:v>29468</c:v>
                </c:pt>
                <c:pt idx="1">
                  <c:v>34992</c:v>
                </c:pt>
                <c:pt idx="2">
                  <c:v>30272</c:v>
                </c:pt>
                <c:pt idx="3">
                  <c:v>29394</c:v>
                </c:pt>
                <c:pt idx="4">
                  <c:v>33374</c:v>
                </c:pt>
                <c:pt idx="5">
                  <c:v>33945</c:v>
                </c:pt>
                <c:pt idx="6">
                  <c:v>30129</c:v>
                </c:pt>
                <c:pt idx="7">
                  <c:v>40050</c:v>
                </c:pt>
                <c:pt idx="8">
                  <c:v>39851</c:v>
                </c:pt>
                <c:pt idx="9" formatCode="General">
                  <c:v>41354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KRAJ'!$A$68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KRAJ'!$B$66:$L$66</c:f>
              <c:numCache>
                <c:formatCode>0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 formatCode="General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</c:numCache>
            </c:numRef>
          </c:xVal>
          <c:yVal>
            <c:numRef>
              <c:f>'KRÁLOVEHRADECKÝ KRAJ'!$B$68:$L$68</c:f>
              <c:numCache>
                <c:formatCode>#,##0</c:formatCode>
                <c:ptCount val="10"/>
                <c:pt idx="0">
                  <c:v>49752</c:v>
                </c:pt>
                <c:pt idx="1">
                  <c:v>44233</c:v>
                </c:pt>
                <c:pt idx="2">
                  <c:v>39957</c:v>
                </c:pt>
                <c:pt idx="3">
                  <c:v>37064</c:v>
                </c:pt>
                <c:pt idx="4">
                  <c:v>0</c:v>
                </c:pt>
                <c:pt idx="5">
                  <c:v>139016</c:v>
                </c:pt>
                <c:pt idx="6">
                  <c:v>113126</c:v>
                </c:pt>
                <c:pt idx="7">
                  <c:v>110810</c:v>
                </c:pt>
                <c:pt idx="8">
                  <c:v>96200</c:v>
                </c:pt>
                <c:pt idx="9">
                  <c:v>78200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KRAJ'!$A$69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KRAJ'!$B$66:$L$66</c:f>
              <c:numCache>
                <c:formatCode>0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 formatCode="General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</c:numCache>
            </c:numRef>
          </c:xVal>
          <c:yVal>
            <c:numRef>
              <c:f>'KRÁLOVEHRADECKÝ KRAJ'!$B$69:$L$69</c:f>
              <c:numCache>
                <c:formatCode>#,##0</c:formatCode>
                <c:ptCount val="10"/>
                <c:pt idx="0">
                  <c:v>42090</c:v>
                </c:pt>
                <c:pt idx="1">
                  <c:v>34187</c:v>
                </c:pt>
                <c:pt idx="2">
                  <c:v>34360</c:v>
                </c:pt>
                <c:pt idx="3">
                  <c:v>29980</c:v>
                </c:pt>
                <c:pt idx="4">
                  <c:v>33777</c:v>
                </c:pt>
                <c:pt idx="5">
                  <c:v>41782</c:v>
                </c:pt>
                <c:pt idx="6">
                  <c:v>44024</c:v>
                </c:pt>
                <c:pt idx="7">
                  <c:v>40164</c:v>
                </c:pt>
                <c:pt idx="8">
                  <c:v>40003</c:v>
                </c:pt>
                <c:pt idx="9">
                  <c:v>43226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KRAJ'!$A$70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KRAJ'!$B$66:$L$66</c:f>
              <c:numCache>
                <c:formatCode>0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 formatCode="General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</c:numCache>
            </c:numRef>
          </c:xVal>
          <c:yVal>
            <c:numRef>
              <c:f>'KRÁLOVEHRADECKÝ KRAJ'!$B$70:$L$70</c:f>
              <c:numCache>
                <c:formatCode>#,##0</c:formatCode>
                <c:ptCount val="10"/>
                <c:pt idx="0">
                  <c:v>50789</c:v>
                </c:pt>
                <c:pt idx="1">
                  <c:v>27495</c:v>
                </c:pt>
                <c:pt idx="2">
                  <c:v>26350</c:v>
                </c:pt>
                <c:pt idx="3">
                  <c:v>43309</c:v>
                </c:pt>
                <c:pt idx="4">
                  <c:v>55986</c:v>
                </c:pt>
                <c:pt idx="5">
                  <c:v>50015</c:v>
                </c:pt>
                <c:pt idx="6">
                  <c:v>56829</c:v>
                </c:pt>
                <c:pt idx="7">
                  <c:v>54615</c:v>
                </c:pt>
                <c:pt idx="8">
                  <c:v>50099</c:v>
                </c:pt>
                <c:pt idx="9">
                  <c:v>49464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KRAJ'!$A$71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KRAJ'!$B$66:$L$66</c:f>
              <c:numCache>
                <c:formatCode>0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 formatCode="General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</c:numCache>
            </c:numRef>
          </c:xVal>
          <c:yVal>
            <c:numRef>
              <c:f>'KRÁLOVEHRADECKÝ KRAJ'!$B$71:$L$71</c:f>
              <c:numCache>
                <c:formatCode>#,##0</c:formatCode>
                <c:ptCount val="10"/>
                <c:pt idx="0">
                  <c:v>71811</c:v>
                </c:pt>
                <c:pt idx="1">
                  <c:v>63574</c:v>
                </c:pt>
                <c:pt idx="2">
                  <c:v>68086</c:v>
                </c:pt>
                <c:pt idx="3">
                  <c:v>66672</c:v>
                </c:pt>
                <c:pt idx="4">
                  <c:v>77301</c:v>
                </c:pt>
                <c:pt idx="5">
                  <c:v>81212</c:v>
                </c:pt>
                <c:pt idx="6">
                  <c:v>82029</c:v>
                </c:pt>
                <c:pt idx="7">
                  <c:v>69344</c:v>
                </c:pt>
                <c:pt idx="8">
                  <c:v>78114</c:v>
                </c:pt>
                <c:pt idx="9">
                  <c:v>60476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6124240"/>
        <c:axId val="326125024"/>
      </c:scatterChart>
      <c:valAx>
        <c:axId val="3261242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326125024"/>
        <c:crossesAt val="0"/>
        <c:crossBetween val="midCat"/>
      </c:valAx>
      <c:valAx>
        <c:axId val="32612502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326124240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03"/>
          <c:y val="0.35001099862517188"/>
          <c:w val="0.21390318035858613"/>
          <c:h val="0.2523889513810776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"/>
          <c:w val="0.6915981296219601"/>
          <c:h val="0.78606016876463825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KRAJ'!$A$108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KRAJ'!$B$107:$K$107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'LIBERECKÝ KRAJ'!$B$108:$K$108</c:f>
              <c:numCache>
                <c:formatCode>#,##0</c:formatCode>
                <c:ptCount val="10"/>
                <c:pt idx="0">
                  <c:v>54695</c:v>
                </c:pt>
                <c:pt idx="1">
                  <c:v>63242</c:v>
                </c:pt>
                <c:pt idx="2">
                  <c:v>58734</c:v>
                </c:pt>
                <c:pt idx="3">
                  <c:v>52243</c:v>
                </c:pt>
                <c:pt idx="4">
                  <c:v>59937</c:v>
                </c:pt>
                <c:pt idx="5">
                  <c:v>60087</c:v>
                </c:pt>
                <c:pt idx="6">
                  <c:v>68073</c:v>
                </c:pt>
                <c:pt idx="7">
                  <c:v>67963</c:v>
                </c:pt>
                <c:pt idx="8">
                  <c:v>67661</c:v>
                </c:pt>
                <c:pt idx="9" formatCode="General">
                  <c:v>68049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KRAJ'!$A$109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KRAJ'!$B$107:$K$107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'LIBERECKÝ KRAJ'!$B$109:$K$109</c:f>
              <c:numCache>
                <c:formatCode>#,##0</c:formatCode>
                <c:ptCount val="10"/>
                <c:pt idx="0">
                  <c:v>38550</c:v>
                </c:pt>
                <c:pt idx="1">
                  <c:v>40148</c:v>
                </c:pt>
                <c:pt idx="2">
                  <c:v>36252</c:v>
                </c:pt>
                <c:pt idx="3">
                  <c:v>38168</c:v>
                </c:pt>
                <c:pt idx="4">
                  <c:v>41200</c:v>
                </c:pt>
                <c:pt idx="5">
                  <c:v>43919</c:v>
                </c:pt>
                <c:pt idx="6">
                  <c:v>53092</c:v>
                </c:pt>
                <c:pt idx="7">
                  <c:v>50150</c:v>
                </c:pt>
                <c:pt idx="8">
                  <c:v>49978</c:v>
                </c:pt>
                <c:pt idx="9" formatCode="General">
                  <c:v>52727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KRAJ'!$A$110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KRAJ'!$B$107:$K$107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'LIBERECKÝ KRAJ'!$B$110:$K$110</c:f>
              <c:numCache>
                <c:formatCode>#,##0</c:formatCode>
                <c:ptCount val="10"/>
                <c:pt idx="0">
                  <c:v>14815</c:v>
                </c:pt>
                <c:pt idx="1">
                  <c:v>18338</c:v>
                </c:pt>
                <c:pt idx="2">
                  <c:v>19007</c:v>
                </c:pt>
                <c:pt idx="3">
                  <c:v>16962</c:v>
                </c:pt>
                <c:pt idx="4">
                  <c:v>18885</c:v>
                </c:pt>
                <c:pt idx="5">
                  <c:v>17086</c:v>
                </c:pt>
                <c:pt idx="6">
                  <c:v>19308</c:v>
                </c:pt>
                <c:pt idx="7">
                  <c:v>17478</c:v>
                </c:pt>
                <c:pt idx="8">
                  <c:v>19025</c:v>
                </c:pt>
                <c:pt idx="9">
                  <c:v>22699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KRAJ'!$A$111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KRAJ'!$B$107:$K$107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'LIBERECKÝ KRAJ'!$B$111:$K$111</c:f>
              <c:numCache>
                <c:formatCode>#,##0</c:formatCode>
                <c:ptCount val="10"/>
                <c:pt idx="0">
                  <c:v>27677</c:v>
                </c:pt>
                <c:pt idx="1">
                  <c:v>26815</c:v>
                </c:pt>
                <c:pt idx="2">
                  <c:v>23733</c:v>
                </c:pt>
                <c:pt idx="3">
                  <c:v>24282</c:v>
                </c:pt>
                <c:pt idx="4">
                  <c:v>24934</c:v>
                </c:pt>
                <c:pt idx="5">
                  <c:v>24497</c:v>
                </c:pt>
                <c:pt idx="6">
                  <c:v>27464</c:v>
                </c:pt>
                <c:pt idx="7">
                  <c:v>26005</c:v>
                </c:pt>
                <c:pt idx="8">
                  <c:v>25013</c:v>
                </c:pt>
                <c:pt idx="9">
                  <c:v>25735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KRAJ'!$A$112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KRAJ'!$B$107:$K$107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'LIBERECKÝ KRAJ'!$B$112:$K$112</c:f>
              <c:numCache>
                <c:formatCode>#,##0</c:formatCode>
                <c:ptCount val="10"/>
                <c:pt idx="0">
                  <c:v>29417</c:v>
                </c:pt>
                <c:pt idx="1">
                  <c:v>28402</c:v>
                </c:pt>
                <c:pt idx="2">
                  <c:v>31000</c:v>
                </c:pt>
                <c:pt idx="3">
                  <c:v>26228</c:v>
                </c:pt>
                <c:pt idx="4">
                  <c:v>29646</c:v>
                </c:pt>
                <c:pt idx="5">
                  <c:v>31671</c:v>
                </c:pt>
                <c:pt idx="6">
                  <c:v>34349</c:v>
                </c:pt>
                <c:pt idx="7">
                  <c:v>33515</c:v>
                </c:pt>
                <c:pt idx="8">
                  <c:v>34474</c:v>
                </c:pt>
                <c:pt idx="9">
                  <c:v>35611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KRAJ'!$A$113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KRAJ'!$B$107:$K$107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'LIBERECKÝ KRAJ'!$B$113:$K$113</c:f>
              <c:numCache>
                <c:formatCode>#,##0</c:formatCode>
                <c:ptCount val="10"/>
                <c:pt idx="0">
                  <c:v>122522</c:v>
                </c:pt>
                <c:pt idx="1">
                  <c:v>122122</c:v>
                </c:pt>
                <c:pt idx="2">
                  <c:v>106789</c:v>
                </c:pt>
                <c:pt idx="3">
                  <c:v>100100</c:v>
                </c:pt>
                <c:pt idx="4">
                  <c:v>114011</c:v>
                </c:pt>
                <c:pt idx="5">
                  <c:v>111202</c:v>
                </c:pt>
                <c:pt idx="6">
                  <c:v>126621</c:v>
                </c:pt>
                <c:pt idx="7">
                  <c:v>121511</c:v>
                </c:pt>
                <c:pt idx="8">
                  <c:v>115511</c:v>
                </c:pt>
                <c:pt idx="9">
                  <c:v>103777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KRAJ'!$A$114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9999FF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KRAJ'!$B$107:$K$107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'LIBERECKÝ KRAJ'!$B$114:$K$114</c:f>
              <c:numCache>
                <c:formatCode>#,##0</c:formatCode>
                <c:ptCount val="10"/>
                <c:pt idx="0">
                  <c:v>91488</c:v>
                </c:pt>
                <c:pt idx="1">
                  <c:v>103255</c:v>
                </c:pt>
                <c:pt idx="2">
                  <c:v>98317</c:v>
                </c:pt>
                <c:pt idx="3">
                  <c:v>90767</c:v>
                </c:pt>
                <c:pt idx="4">
                  <c:v>100211</c:v>
                </c:pt>
                <c:pt idx="5">
                  <c:v>106255</c:v>
                </c:pt>
                <c:pt idx="6">
                  <c:v>109722</c:v>
                </c:pt>
                <c:pt idx="7">
                  <c:v>112148</c:v>
                </c:pt>
                <c:pt idx="8">
                  <c:v>109539</c:v>
                </c:pt>
                <c:pt idx="9">
                  <c:v>116948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KRAJ'!$A$115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KRAJ'!$B$107:$K$107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'LIBERECKÝ KRAJ'!$B$115:$K$115</c:f>
              <c:numCache>
                <c:formatCode>#,##0</c:formatCode>
                <c:ptCount val="10"/>
                <c:pt idx="0">
                  <c:v>20508</c:v>
                </c:pt>
                <c:pt idx="1">
                  <c:v>18458</c:v>
                </c:pt>
                <c:pt idx="2">
                  <c:v>15949</c:v>
                </c:pt>
                <c:pt idx="3">
                  <c:v>16358</c:v>
                </c:pt>
                <c:pt idx="4">
                  <c:v>35894</c:v>
                </c:pt>
                <c:pt idx="5">
                  <c:v>33306</c:v>
                </c:pt>
                <c:pt idx="6">
                  <c:v>33689</c:v>
                </c:pt>
                <c:pt idx="7">
                  <c:v>33033</c:v>
                </c:pt>
                <c:pt idx="8">
                  <c:v>32367</c:v>
                </c:pt>
                <c:pt idx="9">
                  <c:v>29239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510128"/>
        <c:axId val="324510520"/>
      </c:scatterChart>
      <c:valAx>
        <c:axId val="32451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324510520"/>
        <c:crossesAt val="0"/>
        <c:crossBetween val="midCat"/>
      </c:valAx>
      <c:valAx>
        <c:axId val="324510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32451012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47"/>
          <c:w val="0.18342976149720436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898E-2"/>
          <c:y val="0.10395338408110599"/>
          <c:w val="0.68861241803005591"/>
          <c:h val="0.802520125106137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KRAJ'!$A$68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KRAJ'!$B$67:$K$67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'PARDUBICKÝ KRAJ'!$B$68:$K$68</c:f>
              <c:numCache>
                <c:formatCode>#,##0</c:formatCode>
                <c:ptCount val="10"/>
                <c:pt idx="0">
                  <c:v>25484</c:v>
                </c:pt>
                <c:pt idx="1">
                  <c:v>31172</c:v>
                </c:pt>
                <c:pt idx="2">
                  <c:v>29283</c:v>
                </c:pt>
                <c:pt idx="3">
                  <c:v>30304</c:v>
                </c:pt>
                <c:pt idx="4">
                  <c:v>36773</c:v>
                </c:pt>
                <c:pt idx="5">
                  <c:v>43548</c:v>
                </c:pt>
                <c:pt idx="6">
                  <c:v>34635</c:v>
                </c:pt>
                <c:pt idx="7">
                  <c:v>40526</c:v>
                </c:pt>
                <c:pt idx="8">
                  <c:v>33755</c:v>
                </c:pt>
                <c:pt idx="9" formatCode="General">
                  <c:v>34198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KRAJ'!$A$69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KRAJ'!$B$67:$K$67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'PARDUBICKÝ KRAJ'!$B$69:$K$69</c:f>
              <c:numCache>
                <c:formatCode>#,##0</c:formatCode>
                <c:ptCount val="10"/>
                <c:pt idx="0">
                  <c:v>11112</c:v>
                </c:pt>
                <c:pt idx="1">
                  <c:v>12181</c:v>
                </c:pt>
                <c:pt idx="2">
                  <c:v>11002</c:v>
                </c:pt>
                <c:pt idx="3">
                  <c:v>9523</c:v>
                </c:pt>
                <c:pt idx="4">
                  <c:v>10127</c:v>
                </c:pt>
                <c:pt idx="5">
                  <c:v>911</c:v>
                </c:pt>
                <c:pt idx="6">
                  <c:v>3135</c:v>
                </c:pt>
                <c:pt idx="7">
                  <c:v>11488</c:v>
                </c:pt>
                <c:pt idx="8">
                  <c:v>11010</c:v>
                </c:pt>
                <c:pt idx="9">
                  <c:v>11701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KRAJ'!$A$70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KRAJ'!$B$67:$K$67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'PARDUBICKÝ KRAJ'!$B$70:$K$70</c:f>
              <c:numCache>
                <c:formatCode>#,##0</c:formatCode>
                <c:ptCount val="10"/>
                <c:pt idx="0">
                  <c:v>29854</c:v>
                </c:pt>
                <c:pt idx="1">
                  <c:v>36416</c:v>
                </c:pt>
                <c:pt idx="2">
                  <c:v>26076</c:v>
                </c:pt>
                <c:pt idx="3">
                  <c:v>36690</c:v>
                </c:pt>
                <c:pt idx="4">
                  <c:v>51610</c:v>
                </c:pt>
                <c:pt idx="5">
                  <c:v>50888</c:v>
                </c:pt>
                <c:pt idx="6">
                  <c:v>50249</c:v>
                </c:pt>
                <c:pt idx="7">
                  <c:v>48318</c:v>
                </c:pt>
                <c:pt idx="8">
                  <c:v>52657</c:v>
                </c:pt>
                <c:pt idx="9">
                  <c:v>53292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KRAJ'!$A$71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KRAJ'!$B$67:$K$67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'PARDUBICKÝ KRAJ'!$B$71:$K$71</c:f>
              <c:numCache>
                <c:formatCode>#,##0</c:formatCode>
                <c:ptCount val="10"/>
                <c:pt idx="0">
                  <c:v>11664</c:v>
                </c:pt>
                <c:pt idx="1">
                  <c:v>13055</c:v>
                </c:pt>
                <c:pt idx="2">
                  <c:v>16705</c:v>
                </c:pt>
                <c:pt idx="3">
                  <c:v>19385</c:v>
                </c:pt>
                <c:pt idx="4">
                  <c:v>23922</c:v>
                </c:pt>
                <c:pt idx="5">
                  <c:v>22614</c:v>
                </c:pt>
                <c:pt idx="6">
                  <c:v>25872</c:v>
                </c:pt>
                <c:pt idx="7">
                  <c:v>29323</c:v>
                </c:pt>
                <c:pt idx="8">
                  <c:v>15270</c:v>
                </c:pt>
                <c:pt idx="9">
                  <c:v>10758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ser>
          <c:idx val="4"/>
          <c:order val="4"/>
          <c:tx>
            <c:strRef>
              <c:f>'PARDUBICKÝ KRAJ'!$A$72</c:f>
              <c:strCache>
                <c:ptCount val="1"/>
                <c:pt idx="0">
                  <c:v>SLS Vysočina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'PARDUBICKÝ KRAJ'!$B$67:$K$67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'PARDUBICKÝ KRAJ'!$B$72:$K$72</c:f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037144"/>
        <c:axId val="320201272"/>
      </c:scatterChart>
      <c:valAx>
        <c:axId val="231037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320201272"/>
        <c:crossesAt val="0"/>
        <c:crossBetween val="midCat"/>
      </c:valAx>
      <c:valAx>
        <c:axId val="32020127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231037144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26"/>
          <c:w val="0.18658309993130068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296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19"/>
          <c:y val="0.20354616301071499"/>
          <c:w val="0.45820810363639874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SYCHROV'!$B$1:$K$1</c:f>
              <c:numCache>
                <c:formatCode>0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 formatCode="General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</c:numCache>
            </c:numRef>
          </c:cat>
          <c:val>
            <c:numRef>
              <c:f>'CELKOVÁ NÁVŠTĚVNOST ÚPS SYCHROV'!$B$7:$K$7</c:f>
              <c:numCache>
                <c:formatCode>#,##0</c:formatCode>
                <c:ptCount val="10"/>
                <c:pt idx="0">
                  <c:v>243910</c:v>
                </c:pt>
                <c:pt idx="1">
                  <c:v>204481</c:v>
                </c:pt>
                <c:pt idx="2">
                  <c:v>199025</c:v>
                </c:pt>
                <c:pt idx="3">
                  <c:v>206419</c:v>
                </c:pt>
                <c:pt idx="4">
                  <c:v>200438</c:v>
                </c:pt>
                <c:pt idx="5">
                  <c:v>345970</c:v>
                </c:pt>
                <c:pt idx="6">
                  <c:v>326137</c:v>
                </c:pt>
                <c:pt idx="7">
                  <c:v>314983</c:v>
                </c:pt>
                <c:pt idx="8">
                  <c:v>304267</c:v>
                </c:pt>
                <c:pt idx="9">
                  <c:v>272720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SYCHROV'!$B$1:$K$1</c:f>
              <c:numCache>
                <c:formatCode>0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 formatCode="General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</c:numCache>
            </c:numRef>
          </c:cat>
          <c:val>
            <c:numRef>
              <c:f>'CELKOVÁ NÁVŠTĚVNOST ÚPS SYCHROV'!$B$19:$K$19</c:f>
              <c:numCache>
                <c:formatCode>#,##0</c:formatCode>
                <c:ptCount val="10"/>
                <c:pt idx="0">
                  <c:v>399672</c:v>
                </c:pt>
                <c:pt idx="1">
                  <c:v>420780</c:v>
                </c:pt>
                <c:pt idx="2">
                  <c:v>389781</c:v>
                </c:pt>
                <c:pt idx="3">
                  <c:v>365108</c:v>
                </c:pt>
                <c:pt idx="4">
                  <c:v>424718</c:v>
                </c:pt>
                <c:pt idx="5">
                  <c:v>428023</c:v>
                </c:pt>
                <c:pt idx="6">
                  <c:v>472318</c:v>
                </c:pt>
                <c:pt idx="7">
                  <c:v>461803</c:v>
                </c:pt>
                <c:pt idx="8">
                  <c:v>453568</c:v>
                </c:pt>
                <c:pt idx="9">
                  <c:v>454785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dash"/>
            <c:size val="7"/>
            <c:spPr>
              <a:noFill/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SYCHROV'!$B$1:$K$1</c:f>
              <c:numCache>
                <c:formatCode>0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 formatCode="General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</c:numCache>
            </c:numRef>
          </c:cat>
          <c:val>
            <c:numRef>
              <c:f>'CELKOVÁ NÁVŠTĚVNOST ÚPS SYCHROV'!$B$28:$K$28</c:f>
              <c:numCache>
                <c:formatCode>#,##0</c:formatCode>
                <c:ptCount val="10"/>
                <c:pt idx="0">
                  <c:v>133004</c:v>
                </c:pt>
                <c:pt idx="1">
                  <c:v>166238</c:v>
                </c:pt>
                <c:pt idx="2">
                  <c:v>151509</c:v>
                </c:pt>
                <c:pt idx="3">
                  <c:v>154165</c:v>
                </c:pt>
                <c:pt idx="4">
                  <c:v>196473</c:v>
                </c:pt>
                <c:pt idx="5">
                  <c:v>181567</c:v>
                </c:pt>
                <c:pt idx="6">
                  <c:v>188108</c:v>
                </c:pt>
                <c:pt idx="7">
                  <c:v>211268</c:v>
                </c:pt>
                <c:pt idx="8">
                  <c:v>187017</c:v>
                </c:pt>
                <c:pt idx="9">
                  <c:v>109949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SYCHROV'!$B$1:$K$1</c:f>
              <c:numCache>
                <c:formatCode>0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 formatCode="General">
                  <c:v>2016</c:v>
                </c:pt>
                <c:pt idx="7" formatCode="General">
                  <c:v>2017</c:v>
                </c:pt>
                <c:pt idx="8" formatCode="General">
                  <c:v>2018</c:v>
                </c:pt>
                <c:pt idx="9" formatCode="General">
                  <c:v>2019</c:v>
                </c:pt>
              </c:numCache>
            </c:numRef>
          </c:cat>
          <c:val>
            <c:numRef>
              <c:f>'CELKOVÁ NÁVŠTĚVNOST ÚPS SYCHROV'!$B$32:$K$32</c:f>
              <c:numCache>
                <c:formatCode>General</c:formatCode>
                <c:ptCount val="10"/>
                <c:pt idx="0">
                  <c:v>776586</c:v>
                </c:pt>
                <c:pt idx="1">
                  <c:v>791499</c:v>
                </c:pt>
                <c:pt idx="2">
                  <c:v>740315</c:v>
                </c:pt>
                <c:pt idx="3">
                  <c:v>725692</c:v>
                </c:pt>
                <c:pt idx="4">
                  <c:v>821629</c:v>
                </c:pt>
                <c:pt idx="5">
                  <c:v>955560</c:v>
                </c:pt>
                <c:pt idx="6">
                  <c:v>986563</c:v>
                </c:pt>
                <c:pt idx="7">
                  <c:v>988054</c:v>
                </c:pt>
                <c:pt idx="8">
                  <c:v>944852</c:v>
                </c:pt>
                <c:pt idx="9">
                  <c:v>837454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3281440"/>
        <c:axId val="333281048"/>
      </c:lineChart>
      <c:catAx>
        <c:axId val="333281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12"/>
              <c:y val="0.8908833298492547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332810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33281048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33281440"/>
        <c:crossesAt val="1"/>
        <c:crossBetween val="midCat"/>
      </c:valAx>
      <c:spPr>
        <a:noFill/>
        <a:ln w="3175">
          <a:solidFill>
            <a:srgbClr val="B3B3B3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229531509230235"/>
          <c:y val="0.37759288938440283"/>
          <c:w val="0.30602954730993115"/>
          <c:h val="0.2507452055218758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74</xdr:row>
      <xdr:rowOff>57150</xdr:rowOff>
    </xdr:from>
    <xdr:to>
      <xdr:col>12</xdr:col>
      <xdr:colOff>323850</xdr:colOff>
      <xdr:row>101</xdr:row>
      <xdr:rowOff>85725</xdr:rowOff>
    </xdr:to>
    <xdr:graphicFrame macro="">
      <xdr:nvGraphicFramePr>
        <xdr:cNvPr id="104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117</xdr:row>
      <xdr:rowOff>95250</xdr:rowOff>
    </xdr:from>
    <xdr:to>
      <xdr:col>11</xdr:col>
      <xdr:colOff>200025</xdr:colOff>
      <xdr:row>143</xdr:row>
      <xdr:rowOff>114300</xdr:rowOff>
    </xdr:to>
    <xdr:graphicFrame macro="">
      <xdr:nvGraphicFramePr>
        <xdr:cNvPr id="206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75</xdr:row>
      <xdr:rowOff>9525</xdr:rowOff>
    </xdr:from>
    <xdr:to>
      <xdr:col>11</xdr:col>
      <xdr:colOff>123825</xdr:colOff>
      <xdr:row>103</xdr:row>
      <xdr:rowOff>57150</xdr:rowOff>
    </xdr:to>
    <xdr:graphicFrame macro="">
      <xdr:nvGraphicFramePr>
        <xdr:cNvPr id="309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36</xdr:row>
      <xdr:rowOff>57150</xdr:rowOff>
    </xdr:from>
    <xdr:to>
      <xdr:col>8</xdr:col>
      <xdr:colOff>95250</xdr:colOff>
      <xdr:row>56</xdr:row>
      <xdr:rowOff>47625</xdr:rowOff>
    </xdr:to>
    <xdr:graphicFrame macro="">
      <xdr:nvGraphicFramePr>
        <xdr:cNvPr id="411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6"/>
  <sheetViews>
    <sheetView workbookViewId="0">
      <selection activeCell="M2" sqref="M2"/>
    </sheetView>
  </sheetViews>
  <sheetFormatPr defaultColWidth="9.140625" defaultRowHeight="11.25" x14ac:dyDescent="0.2"/>
  <cols>
    <col min="1" max="1" width="17.5703125" style="1" customWidth="1"/>
    <col min="2" max="2" width="6.42578125" style="1" customWidth="1"/>
    <col min="3" max="3" width="0" style="1" hidden="1" customWidth="1"/>
    <col min="4" max="16" width="8.7109375" style="1" customWidth="1"/>
    <col min="17" max="16384" width="9.14062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x14ac:dyDescent="0.2">
      <c r="A2" s="134" t="s">
        <v>15</v>
      </c>
      <c r="B2" s="3">
        <v>2020</v>
      </c>
      <c r="C2" s="8"/>
      <c r="D2" s="107">
        <v>85</v>
      </c>
      <c r="E2" s="38">
        <v>0</v>
      </c>
      <c r="F2" s="38">
        <v>0</v>
      </c>
      <c r="G2" s="38">
        <v>0</v>
      </c>
      <c r="H2" s="38">
        <v>398</v>
      </c>
      <c r="I2" s="5">
        <v>2081</v>
      </c>
      <c r="J2" s="5">
        <v>8925</v>
      </c>
      <c r="K2" s="5">
        <v>8977</v>
      </c>
      <c r="L2" s="38">
        <v>2789</v>
      </c>
      <c r="M2" s="38">
        <v>415</v>
      </c>
      <c r="N2" s="38"/>
      <c r="O2" s="32"/>
      <c r="P2" s="117">
        <f>SUM(D2:O2)</f>
        <v>23670</v>
      </c>
    </row>
    <row r="3" spans="1:16" ht="13.5" customHeight="1" thickBot="1" x14ac:dyDescent="0.25">
      <c r="A3" s="135"/>
      <c r="B3" s="7">
        <v>2019</v>
      </c>
      <c r="C3" s="53"/>
      <c r="D3" s="116">
        <v>0</v>
      </c>
      <c r="E3" s="84">
        <v>0</v>
      </c>
      <c r="F3" s="84">
        <v>184</v>
      </c>
      <c r="G3" s="85">
        <v>3582</v>
      </c>
      <c r="H3" s="85">
        <v>4075</v>
      </c>
      <c r="I3" s="85">
        <v>2502</v>
      </c>
      <c r="J3" s="85">
        <v>8879</v>
      </c>
      <c r="K3" s="85">
        <v>10139</v>
      </c>
      <c r="L3" s="85">
        <v>2518</v>
      </c>
      <c r="M3" s="84">
        <v>1283</v>
      </c>
      <c r="N3" s="84">
        <v>694</v>
      </c>
      <c r="O3" s="93">
        <v>7498</v>
      </c>
      <c r="P3" s="122">
        <f>SUM(D3:O3)</f>
        <v>41354</v>
      </c>
    </row>
    <row r="4" spans="1:16" ht="13.5" customHeight="1" thickTop="1" thickBot="1" x14ac:dyDescent="0.25">
      <c r="A4" s="135"/>
      <c r="B4" s="7">
        <v>2018</v>
      </c>
      <c r="C4" s="4"/>
      <c r="D4" s="116">
        <v>0</v>
      </c>
      <c r="E4" s="108">
        <v>0</v>
      </c>
      <c r="F4" s="85">
        <v>2638</v>
      </c>
      <c r="G4" s="85">
        <v>2687</v>
      </c>
      <c r="H4" s="85">
        <v>3990</v>
      </c>
      <c r="I4" s="85">
        <v>3182</v>
      </c>
      <c r="J4" s="85">
        <v>8630</v>
      </c>
      <c r="K4" s="85">
        <v>7601</v>
      </c>
      <c r="L4" s="85">
        <v>3184</v>
      </c>
      <c r="M4" s="84">
        <v>911</v>
      </c>
      <c r="N4" s="84">
        <v>25</v>
      </c>
      <c r="O4" s="39">
        <v>7003</v>
      </c>
      <c r="P4" s="14">
        <f t="shared" ref="P4:P11" si="0">SUM(D4:O4)</f>
        <v>39851</v>
      </c>
    </row>
    <row r="5" spans="1:16" ht="13.5" customHeight="1" thickTop="1" thickBot="1" x14ac:dyDescent="0.25">
      <c r="A5" s="135"/>
      <c r="B5" s="7">
        <v>2017</v>
      </c>
      <c r="C5" s="4"/>
      <c r="D5" s="106">
        <v>0</v>
      </c>
      <c r="E5" s="85">
        <v>0</v>
      </c>
      <c r="F5" s="85">
        <v>0</v>
      </c>
      <c r="G5" s="85">
        <v>3571</v>
      </c>
      <c r="H5" s="85">
        <v>2983</v>
      </c>
      <c r="I5" s="85">
        <v>2893</v>
      </c>
      <c r="J5" s="85">
        <v>9402</v>
      </c>
      <c r="K5" s="85">
        <v>8355</v>
      </c>
      <c r="L5" s="85">
        <v>3118</v>
      </c>
      <c r="M5" s="85">
        <v>1026</v>
      </c>
      <c r="N5" s="85">
        <v>2729</v>
      </c>
      <c r="O5" s="93">
        <v>5973</v>
      </c>
      <c r="P5" s="11">
        <f t="shared" si="0"/>
        <v>40050</v>
      </c>
    </row>
    <row r="6" spans="1:16" ht="13.5" customHeight="1" thickTop="1" x14ac:dyDescent="0.2">
      <c r="A6" s="135"/>
      <c r="B6" s="7">
        <v>2016</v>
      </c>
      <c r="C6" s="8"/>
      <c r="D6" s="9">
        <v>0</v>
      </c>
      <c r="E6" s="10">
        <v>0</v>
      </c>
      <c r="F6" s="10">
        <v>3598</v>
      </c>
      <c r="G6" s="10">
        <v>1104</v>
      </c>
      <c r="H6" s="10">
        <v>2490</v>
      </c>
      <c r="I6" s="10">
        <v>2780</v>
      </c>
      <c r="J6" s="10">
        <v>7259</v>
      </c>
      <c r="K6" s="10">
        <v>6939</v>
      </c>
      <c r="L6" s="10">
        <v>3228</v>
      </c>
      <c r="M6" s="10">
        <v>1100</v>
      </c>
      <c r="N6" s="10">
        <v>1631</v>
      </c>
      <c r="O6" s="10">
        <v>0</v>
      </c>
      <c r="P6" s="11">
        <f t="shared" si="0"/>
        <v>30129</v>
      </c>
    </row>
    <row r="7" spans="1:16" ht="13.5" customHeight="1" x14ac:dyDescent="0.2">
      <c r="A7" s="135"/>
      <c r="B7" s="7">
        <v>2015</v>
      </c>
      <c r="C7" s="12"/>
      <c r="D7" s="9">
        <v>0</v>
      </c>
      <c r="E7" s="10">
        <v>0</v>
      </c>
      <c r="F7" s="10">
        <v>704</v>
      </c>
      <c r="G7" s="10">
        <v>2937</v>
      </c>
      <c r="H7" s="10">
        <v>2857</v>
      </c>
      <c r="I7" s="10">
        <v>2969</v>
      </c>
      <c r="J7" s="10">
        <v>6340</v>
      </c>
      <c r="K7" s="10">
        <v>6147</v>
      </c>
      <c r="L7" s="10">
        <v>2702</v>
      </c>
      <c r="M7" s="10">
        <v>1206</v>
      </c>
      <c r="N7" s="10">
        <v>1326</v>
      </c>
      <c r="O7" s="13">
        <v>6757</v>
      </c>
      <c r="P7" s="11">
        <f t="shared" si="0"/>
        <v>33945</v>
      </c>
    </row>
    <row r="8" spans="1:16" ht="13.5" customHeight="1" x14ac:dyDescent="0.2">
      <c r="A8" s="135"/>
      <c r="B8" s="7">
        <v>2014</v>
      </c>
      <c r="C8" s="12"/>
      <c r="D8" s="9">
        <v>0</v>
      </c>
      <c r="E8" s="10">
        <v>0</v>
      </c>
      <c r="F8" s="10">
        <v>0</v>
      </c>
      <c r="G8" s="10">
        <v>3522</v>
      </c>
      <c r="H8" s="10">
        <v>2668</v>
      </c>
      <c r="I8" s="10">
        <v>2318</v>
      </c>
      <c r="J8" s="10">
        <v>7259</v>
      </c>
      <c r="K8" s="10">
        <v>7653</v>
      </c>
      <c r="L8" s="10">
        <v>1715</v>
      </c>
      <c r="M8" s="10">
        <v>1047</v>
      </c>
      <c r="N8" s="10">
        <v>4201</v>
      </c>
      <c r="O8" s="13">
        <v>2991</v>
      </c>
      <c r="P8" s="14">
        <f t="shared" si="0"/>
        <v>33374</v>
      </c>
    </row>
    <row r="9" spans="1:16" ht="12" customHeight="1" x14ac:dyDescent="0.2">
      <c r="A9" s="135"/>
      <c r="B9" s="7">
        <v>2013</v>
      </c>
      <c r="C9" s="12"/>
      <c r="D9" s="15">
        <v>0</v>
      </c>
      <c r="E9" s="16">
        <v>0</v>
      </c>
      <c r="F9" s="16">
        <v>2122</v>
      </c>
      <c r="G9" s="16">
        <v>1009</v>
      </c>
      <c r="H9" s="16">
        <v>2084</v>
      </c>
      <c r="I9" s="16">
        <v>2646</v>
      </c>
      <c r="J9" s="16">
        <v>5749</v>
      </c>
      <c r="K9" s="16">
        <v>6102</v>
      </c>
      <c r="L9" s="16">
        <v>1970</v>
      </c>
      <c r="M9" s="16">
        <v>1026</v>
      </c>
      <c r="N9" s="16">
        <v>3344</v>
      </c>
      <c r="O9" s="17">
        <v>3342</v>
      </c>
      <c r="P9" s="14">
        <f t="shared" si="0"/>
        <v>29394</v>
      </c>
    </row>
    <row r="10" spans="1:16" ht="12" customHeight="1" x14ac:dyDescent="0.2">
      <c r="A10" s="135"/>
      <c r="B10" s="18">
        <v>2012</v>
      </c>
      <c r="C10" s="19"/>
      <c r="D10" s="15">
        <v>43</v>
      </c>
      <c r="E10" s="16">
        <v>73</v>
      </c>
      <c r="F10" s="16">
        <v>272</v>
      </c>
      <c r="G10" s="16">
        <v>3341</v>
      </c>
      <c r="H10" s="16">
        <v>2357</v>
      </c>
      <c r="I10" s="16">
        <v>2200</v>
      </c>
      <c r="J10" s="16">
        <v>5750</v>
      </c>
      <c r="K10" s="16">
        <v>6802</v>
      </c>
      <c r="L10" s="16">
        <v>2142</v>
      </c>
      <c r="M10" s="16">
        <v>448</v>
      </c>
      <c r="N10" s="16">
        <v>2636</v>
      </c>
      <c r="O10" s="17">
        <v>4208</v>
      </c>
      <c r="P10" s="14">
        <f t="shared" si="0"/>
        <v>30272</v>
      </c>
    </row>
    <row r="11" spans="1:16" ht="12" customHeight="1" x14ac:dyDescent="0.2">
      <c r="A11" s="136"/>
      <c r="B11" s="18">
        <v>2011</v>
      </c>
      <c r="C11" s="20"/>
      <c r="D11" s="21">
        <v>57</v>
      </c>
      <c r="E11" s="22">
        <v>131</v>
      </c>
      <c r="F11" s="22">
        <v>365</v>
      </c>
      <c r="G11" s="22">
        <v>3718</v>
      </c>
      <c r="H11" s="22">
        <v>2550</v>
      </c>
      <c r="I11" s="22">
        <v>3027</v>
      </c>
      <c r="J11" s="22">
        <v>8520</v>
      </c>
      <c r="K11" s="22">
        <v>6482</v>
      </c>
      <c r="L11" s="22">
        <v>2530</v>
      </c>
      <c r="M11" s="22">
        <v>926</v>
      </c>
      <c r="N11" s="22">
        <v>3344</v>
      </c>
      <c r="O11" s="23">
        <v>3342</v>
      </c>
      <c r="P11" s="24">
        <f t="shared" si="0"/>
        <v>34992</v>
      </c>
    </row>
    <row r="12" spans="1:16" ht="12" customHeight="1" thickBot="1" x14ac:dyDescent="0.25">
      <c r="A12" s="25" t="s">
        <v>16</v>
      </c>
      <c r="B12" s="26"/>
      <c r="C12" s="26"/>
      <c r="D12" s="27">
        <f>AVERAGE(D2:D11)</f>
        <v>18.5</v>
      </c>
      <c r="E12" s="27">
        <f t="shared" ref="E12:O12" si="1">AVERAGE(E2:E11)</f>
        <v>20.399999999999999</v>
      </c>
      <c r="F12" s="27">
        <f t="shared" si="1"/>
        <v>988.3</v>
      </c>
      <c r="G12" s="27">
        <f t="shared" si="1"/>
        <v>2547.1</v>
      </c>
      <c r="H12" s="27">
        <f t="shared" si="1"/>
        <v>2645.2</v>
      </c>
      <c r="I12" s="27">
        <f t="shared" si="1"/>
        <v>2659.8</v>
      </c>
      <c r="J12" s="27">
        <f t="shared" si="1"/>
        <v>7671.3</v>
      </c>
      <c r="K12" s="27">
        <f t="shared" si="1"/>
        <v>7519.7</v>
      </c>
      <c r="L12" s="27">
        <f t="shared" si="1"/>
        <v>2589.6</v>
      </c>
      <c r="M12" s="27">
        <f t="shared" si="1"/>
        <v>938.8</v>
      </c>
      <c r="N12" s="27">
        <f t="shared" si="1"/>
        <v>2214.4444444444443</v>
      </c>
      <c r="O12" s="27">
        <f t="shared" si="1"/>
        <v>4568.2222222222226</v>
      </c>
      <c r="P12" s="29">
        <f>AVERAGE(P2:P11)</f>
        <v>33703.1</v>
      </c>
    </row>
    <row r="13" spans="1:16" ht="12" customHeight="1" thickTop="1" x14ac:dyDescent="0.2">
      <c r="B13" s="30"/>
      <c r="C13" s="30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16" ht="12" customHeight="1" thickBot="1" x14ac:dyDescent="0.25">
      <c r="B14" s="30"/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" ht="12" customHeight="1" thickTop="1" x14ac:dyDescent="0.2">
      <c r="A15" s="137" t="s">
        <v>17</v>
      </c>
      <c r="B15" s="32">
        <v>2020</v>
      </c>
      <c r="C15" s="33"/>
      <c r="D15" s="5">
        <v>0</v>
      </c>
      <c r="E15" s="5">
        <v>0</v>
      </c>
      <c r="F15" s="5">
        <v>21</v>
      </c>
      <c r="G15" s="5">
        <v>0</v>
      </c>
      <c r="H15" s="5">
        <v>712</v>
      </c>
      <c r="I15" s="5">
        <v>5153</v>
      </c>
      <c r="J15" s="5">
        <v>19450</v>
      </c>
      <c r="K15" s="5">
        <v>19981</v>
      </c>
      <c r="L15" s="5">
        <v>7964</v>
      </c>
      <c r="M15" s="5">
        <v>1278</v>
      </c>
      <c r="N15" s="5"/>
      <c r="O15" s="34"/>
      <c r="P15" s="6">
        <f>SUM(D15:O15)</f>
        <v>54559</v>
      </c>
    </row>
    <row r="16" spans="1:16" ht="12" customHeight="1" x14ac:dyDescent="0.2">
      <c r="A16" s="138"/>
      <c r="B16" s="103">
        <v>2019</v>
      </c>
      <c r="C16" s="108"/>
      <c r="D16" s="85">
        <v>0</v>
      </c>
      <c r="E16" s="85">
        <v>0</v>
      </c>
      <c r="F16" s="85">
        <v>1106</v>
      </c>
      <c r="G16" s="85">
        <v>6372</v>
      </c>
      <c r="H16" s="85">
        <v>10021</v>
      </c>
      <c r="I16" s="85">
        <v>10356</v>
      </c>
      <c r="J16" s="85">
        <v>15582</v>
      </c>
      <c r="K16" s="85">
        <v>17701</v>
      </c>
      <c r="L16" s="85">
        <v>8946</v>
      </c>
      <c r="M16" s="85">
        <v>6998</v>
      </c>
      <c r="N16" s="85">
        <v>1078</v>
      </c>
      <c r="O16" s="86">
        <v>40</v>
      </c>
      <c r="P16" s="11">
        <f>SUM(D16:O16)</f>
        <v>78200</v>
      </c>
    </row>
    <row r="17" spans="1:16" ht="12" customHeight="1" x14ac:dyDescent="0.2">
      <c r="A17" s="138"/>
      <c r="B17" s="103">
        <v>2018</v>
      </c>
      <c r="C17" s="108"/>
      <c r="D17" s="85">
        <v>0</v>
      </c>
      <c r="E17" s="85">
        <v>66</v>
      </c>
      <c r="F17" s="85">
        <v>1064</v>
      </c>
      <c r="G17" s="85">
        <v>6665</v>
      </c>
      <c r="H17" s="85">
        <v>9288</v>
      </c>
      <c r="I17" s="85">
        <v>14801</v>
      </c>
      <c r="J17" s="85">
        <v>23772</v>
      </c>
      <c r="K17" s="85">
        <v>16804</v>
      </c>
      <c r="L17" s="85">
        <v>15471</v>
      </c>
      <c r="M17" s="85">
        <v>7017</v>
      </c>
      <c r="N17" s="85">
        <v>1252</v>
      </c>
      <c r="O17" s="86">
        <v>0</v>
      </c>
      <c r="P17" s="11">
        <f t="shared" ref="P17:P24" si="2">SUM(D17:O17)</f>
        <v>96200</v>
      </c>
    </row>
    <row r="18" spans="1:16" ht="12" customHeight="1" x14ac:dyDescent="0.2">
      <c r="A18" s="138"/>
      <c r="B18" s="103">
        <v>2017</v>
      </c>
      <c r="C18" s="108"/>
      <c r="D18" s="85">
        <v>0</v>
      </c>
      <c r="E18" s="85">
        <v>86</v>
      </c>
      <c r="F18" s="85">
        <v>1718</v>
      </c>
      <c r="G18" s="85">
        <v>7592</v>
      </c>
      <c r="H18" s="85">
        <v>12253</v>
      </c>
      <c r="I18" s="85">
        <v>14879</v>
      </c>
      <c r="J18" s="85">
        <v>26916</v>
      </c>
      <c r="K18" s="85">
        <v>22600</v>
      </c>
      <c r="L18" s="85">
        <v>13713</v>
      </c>
      <c r="M18" s="85">
        <v>9364</v>
      </c>
      <c r="N18" s="85">
        <v>1689</v>
      </c>
      <c r="O18" s="86">
        <v>0</v>
      </c>
      <c r="P18" s="11">
        <f t="shared" si="2"/>
        <v>110810</v>
      </c>
    </row>
    <row r="19" spans="1:16" ht="12" customHeight="1" x14ac:dyDescent="0.2">
      <c r="A19" s="138"/>
      <c r="B19" s="7">
        <v>2016</v>
      </c>
      <c r="C19" s="12"/>
      <c r="D19" s="9">
        <v>0</v>
      </c>
      <c r="E19" s="10">
        <v>46</v>
      </c>
      <c r="F19" s="10">
        <v>3166</v>
      </c>
      <c r="G19" s="10">
        <v>6365</v>
      </c>
      <c r="H19" s="10">
        <v>13829</v>
      </c>
      <c r="I19" s="10">
        <v>14421</v>
      </c>
      <c r="J19" s="10">
        <v>25982</v>
      </c>
      <c r="K19" s="10">
        <v>25254</v>
      </c>
      <c r="L19" s="10">
        <v>13413</v>
      </c>
      <c r="M19" s="10">
        <v>8893</v>
      </c>
      <c r="N19" s="10">
        <v>1757</v>
      </c>
      <c r="O19" s="10">
        <v>0</v>
      </c>
      <c r="P19" s="11">
        <f t="shared" si="2"/>
        <v>113126</v>
      </c>
    </row>
    <row r="20" spans="1:16" ht="12" customHeight="1" x14ac:dyDescent="0.2">
      <c r="A20" s="138"/>
      <c r="B20" s="7">
        <v>2015</v>
      </c>
      <c r="C20" s="12"/>
      <c r="D20" s="9">
        <v>0</v>
      </c>
      <c r="E20" s="10">
        <v>0</v>
      </c>
      <c r="F20" s="10">
        <v>2063</v>
      </c>
      <c r="G20" s="10">
        <v>14277</v>
      </c>
      <c r="H20" s="10">
        <v>19630</v>
      </c>
      <c r="I20" s="10">
        <v>14853</v>
      </c>
      <c r="J20" s="10">
        <v>26656</v>
      </c>
      <c r="K20" s="10">
        <v>29638</v>
      </c>
      <c r="L20" s="10">
        <v>18569</v>
      </c>
      <c r="M20" s="10">
        <v>11092</v>
      </c>
      <c r="N20" s="10">
        <v>2139</v>
      </c>
      <c r="O20" s="13">
        <v>99</v>
      </c>
      <c r="P20" s="11">
        <f t="shared" si="2"/>
        <v>139016</v>
      </c>
    </row>
    <row r="21" spans="1:16" ht="12" customHeight="1" x14ac:dyDescent="0.2">
      <c r="A21" s="138"/>
      <c r="B21" s="7">
        <v>2014</v>
      </c>
      <c r="C21" s="12"/>
      <c r="D21" s="9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3">
        <v>0</v>
      </c>
      <c r="P21" s="14">
        <f t="shared" si="2"/>
        <v>0</v>
      </c>
    </row>
    <row r="22" spans="1:16" ht="12" customHeight="1" x14ac:dyDescent="0.2">
      <c r="A22" s="138"/>
      <c r="B22" s="18">
        <v>2013</v>
      </c>
      <c r="C22" s="19"/>
      <c r="D22" s="15">
        <v>0</v>
      </c>
      <c r="E22" s="35">
        <v>0</v>
      </c>
      <c r="F22" s="16">
        <v>434</v>
      </c>
      <c r="G22" s="16">
        <v>1893</v>
      </c>
      <c r="H22" s="16">
        <v>4028</v>
      </c>
      <c r="I22" s="16">
        <v>4478</v>
      </c>
      <c r="J22" s="16">
        <v>9308</v>
      </c>
      <c r="K22" s="36">
        <v>9534</v>
      </c>
      <c r="L22" s="16">
        <v>4917</v>
      </c>
      <c r="M22" s="16">
        <v>2209</v>
      </c>
      <c r="N22" s="16">
        <v>263</v>
      </c>
      <c r="O22" s="17">
        <v>0</v>
      </c>
      <c r="P22" s="14">
        <f t="shared" si="2"/>
        <v>37064</v>
      </c>
    </row>
    <row r="23" spans="1:16" ht="12" customHeight="1" x14ac:dyDescent="0.2">
      <c r="A23" s="138"/>
      <c r="B23" s="18">
        <v>2012</v>
      </c>
      <c r="C23" s="19"/>
      <c r="D23" s="15">
        <v>30</v>
      </c>
      <c r="E23" s="35">
        <v>7</v>
      </c>
      <c r="F23" s="16">
        <v>450</v>
      </c>
      <c r="G23" s="16">
        <v>1888</v>
      </c>
      <c r="H23" s="16">
        <v>4696</v>
      </c>
      <c r="I23" s="16">
        <v>4622</v>
      </c>
      <c r="J23" s="16">
        <v>10241</v>
      </c>
      <c r="K23" s="36">
        <v>10474</v>
      </c>
      <c r="L23" s="16">
        <v>5777</v>
      </c>
      <c r="M23" s="16">
        <v>1297</v>
      </c>
      <c r="N23" s="16">
        <v>475</v>
      </c>
      <c r="O23" s="17">
        <v>0</v>
      </c>
      <c r="P23" s="14">
        <f t="shared" si="2"/>
        <v>39957</v>
      </c>
    </row>
    <row r="24" spans="1:16" ht="12" customHeight="1" x14ac:dyDescent="0.2">
      <c r="A24" s="139"/>
      <c r="B24" s="18">
        <v>2011</v>
      </c>
      <c r="C24" s="20"/>
      <c r="D24" s="21">
        <v>58</v>
      </c>
      <c r="E24" s="22">
        <v>132</v>
      </c>
      <c r="F24" s="22">
        <v>28</v>
      </c>
      <c r="G24" s="22">
        <v>2660</v>
      </c>
      <c r="H24" s="22">
        <v>4313</v>
      </c>
      <c r="I24" s="22">
        <v>5156</v>
      </c>
      <c r="J24" s="22">
        <v>12712</v>
      </c>
      <c r="K24" s="37">
        <v>10715</v>
      </c>
      <c r="L24" s="22">
        <v>6185</v>
      </c>
      <c r="M24" s="22">
        <v>2230</v>
      </c>
      <c r="N24" s="22">
        <v>0</v>
      </c>
      <c r="O24" s="23">
        <v>44</v>
      </c>
      <c r="P24" s="14">
        <f t="shared" si="2"/>
        <v>44233</v>
      </c>
    </row>
    <row r="25" spans="1:16" ht="12" customHeight="1" thickBot="1" x14ac:dyDescent="0.25">
      <c r="A25" s="25" t="s">
        <v>16</v>
      </c>
      <c r="B25" s="26"/>
      <c r="C25" s="26"/>
      <c r="D25" s="27">
        <f>AVERAGE(D15:D24)</f>
        <v>8.8000000000000007</v>
      </c>
      <c r="E25" s="27">
        <f t="shared" ref="E25:O25" si="3">AVERAGE(E15:E24)</f>
        <v>33.700000000000003</v>
      </c>
      <c r="F25" s="27">
        <f t="shared" si="3"/>
        <v>1005</v>
      </c>
      <c r="G25" s="27">
        <f t="shared" si="3"/>
        <v>4771.2</v>
      </c>
      <c r="H25" s="27">
        <f t="shared" si="3"/>
        <v>7877</v>
      </c>
      <c r="I25" s="27">
        <f t="shared" si="3"/>
        <v>8871.9</v>
      </c>
      <c r="J25" s="27">
        <f t="shared" si="3"/>
        <v>17061.900000000001</v>
      </c>
      <c r="K25" s="27">
        <f t="shared" si="3"/>
        <v>16270.1</v>
      </c>
      <c r="L25" s="27">
        <f t="shared" si="3"/>
        <v>9495.5</v>
      </c>
      <c r="M25" s="27">
        <f t="shared" si="3"/>
        <v>5037.8</v>
      </c>
      <c r="N25" s="27">
        <f t="shared" si="3"/>
        <v>961.44444444444446</v>
      </c>
      <c r="O25" s="27">
        <f t="shared" si="3"/>
        <v>20.333333333333332</v>
      </c>
      <c r="P25" s="29">
        <f>AVERAGE(P15:P24)</f>
        <v>71316.5</v>
      </c>
    </row>
    <row r="26" spans="1:16" ht="12" customHeight="1" thickTop="1" thickBot="1" x14ac:dyDescent="0.25">
      <c r="B26" s="30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ht="12" customHeight="1" thickTop="1" x14ac:dyDescent="0.2">
      <c r="A27" s="137" t="s">
        <v>18</v>
      </c>
      <c r="B27" s="32">
        <v>2020</v>
      </c>
      <c r="C27" s="33"/>
      <c r="D27" s="5">
        <v>0</v>
      </c>
      <c r="E27" s="5">
        <v>0</v>
      </c>
      <c r="F27" s="5">
        <v>0</v>
      </c>
      <c r="G27" s="5">
        <v>0</v>
      </c>
      <c r="H27" s="5">
        <v>357</v>
      </c>
      <c r="I27" s="5">
        <v>2744</v>
      </c>
      <c r="J27" s="5">
        <v>12566</v>
      </c>
      <c r="K27" s="5">
        <v>13259</v>
      </c>
      <c r="L27" s="5">
        <v>3962</v>
      </c>
      <c r="M27" s="5">
        <v>387</v>
      </c>
      <c r="N27" s="5"/>
      <c r="O27" s="34"/>
      <c r="P27" s="6">
        <f>SUM(D27:O27)</f>
        <v>33275</v>
      </c>
    </row>
    <row r="28" spans="1:16" ht="12" customHeight="1" thickBot="1" x14ac:dyDescent="0.25">
      <c r="A28" s="138"/>
      <c r="B28" s="103">
        <v>2019</v>
      </c>
      <c r="C28" s="123"/>
      <c r="D28" s="85">
        <v>19</v>
      </c>
      <c r="E28" s="85">
        <v>0</v>
      </c>
      <c r="F28" s="85">
        <v>289</v>
      </c>
      <c r="G28" s="85">
        <v>1990</v>
      </c>
      <c r="H28" s="85">
        <v>4761</v>
      </c>
      <c r="I28" s="85">
        <v>4798</v>
      </c>
      <c r="J28" s="85">
        <v>11882</v>
      </c>
      <c r="K28" s="85">
        <v>12824</v>
      </c>
      <c r="L28" s="85">
        <v>3927</v>
      </c>
      <c r="M28" s="85">
        <v>1980</v>
      </c>
      <c r="N28" s="85">
        <v>671</v>
      </c>
      <c r="O28" s="86">
        <v>85</v>
      </c>
      <c r="P28" s="11">
        <f>SUM(D28:O28)</f>
        <v>43226</v>
      </c>
    </row>
    <row r="29" spans="1:16" ht="12" customHeight="1" thickTop="1" x14ac:dyDescent="0.2">
      <c r="A29" s="138"/>
      <c r="B29" s="103">
        <v>2018</v>
      </c>
      <c r="C29" s="33"/>
      <c r="D29" s="85">
        <v>0</v>
      </c>
      <c r="E29" s="85">
        <v>0</v>
      </c>
      <c r="F29" s="85">
        <v>367</v>
      </c>
      <c r="G29" s="85">
        <v>2097</v>
      </c>
      <c r="H29" s="85">
        <v>4203</v>
      </c>
      <c r="I29" s="85">
        <v>3263</v>
      </c>
      <c r="J29" s="85">
        <v>11172</v>
      </c>
      <c r="K29" s="85">
        <v>10757</v>
      </c>
      <c r="L29" s="85">
        <v>5378</v>
      </c>
      <c r="M29" s="85">
        <v>1491</v>
      </c>
      <c r="N29" s="85">
        <v>698</v>
      </c>
      <c r="O29" s="86">
        <v>577</v>
      </c>
      <c r="P29" s="11">
        <f t="shared" ref="P29:P36" si="4">SUM(D29:O29)</f>
        <v>40003</v>
      </c>
    </row>
    <row r="30" spans="1:16" ht="12" customHeight="1" x14ac:dyDescent="0.2">
      <c r="A30" s="138"/>
      <c r="B30" s="84">
        <v>2017</v>
      </c>
      <c r="C30" s="7"/>
      <c r="D30" s="106">
        <v>30</v>
      </c>
      <c r="E30" s="85">
        <v>10</v>
      </c>
      <c r="F30" s="85">
        <v>6</v>
      </c>
      <c r="G30" s="85">
        <v>1812</v>
      </c>
      <c r="H30" s="85">
        <v>3505</v>
      </c>
      <c r="I30" s="85">
        <v>4146</v>
      </c>
      <c r="J30" s="85">
        <v>13260</v>
      </c>
      <c r="K30" s="85">
        <v>10839</v>
      </c>
      <c r="L30" s="85">
        <v>4330</v>
      </c>
      <c r="M30" s="85">
        <v>1413</v>
      </c>
      <c r="N30" s="85">
        <v>813</v>
      </c>
      <c r="O30" s="86">
        <v>0</v>
      </c>
      <c r="P30" s="11">
        <f t="shared" si="4"/>
        <v>40164</v>
      </c>
    </row>
    <row r="31" spans="1:16" ht="12" customHeight="1" x14ac:dyDescent="0.2">
      <c r="A31" s="138"/>
      <c r="B31" s="7">
        <v>2016</v>
      </c>
      <c r="C31" s="12"/>
      <c r="D31" s="9">
        <v>20</v>
      </c>
      <c r="E31" s="10">
        <v>10</v>
      </c>
      <c r="F31" s="10">
        <v>603</v>
      </c>
      <c r="G31" s="10">
        <v>1485</v>
      </c>
      <c r="H31" s="10">
        <v>3504</v>
      </c>
      <c r="I31" s="10">
        <v>4571</v>
      </c>
      <c r="J31" s="10">
        <v>14148</v>
      </c>
      <c r="K31" s="10">
        <v>13032</v>
      </c>
      <c r="L31" s="10">
        <v>4481</v>
      </c>
      <c r="M31" s="10">
        <v>1640</v>
      </c>
      <c r="N31" s="10">
        <v>530</v>
      </c>
      <c r="O31" s="10">
        <v>0</v>
      </c>
      <c r="P31" s="11">
        <f t="shared" si="4"/>
        <v>44024</v>
      </c>
    </row>
    <row r="32" spans="1:16" ht="12" customHeight="1" x14ac:dyDescent="0.2">
      <c r="A32" s="138"/>
      <c r="B32" s="7">
        <v>2015</v>
      </c>
      <c r="C32" s="12"/>
      <c r="D32" s="9">
        <v>0</v>
      </c>
      <c r="E32" s="10">
        <v>0</v>
      </c>
      <c r="F32" s="10">
        <v>22</v>
      </c>
      <c r="G32" s="10">
        <v>1411</v>
      </c>
      <c r="H32" s="10">
        <v>5031</v>
      </c>
      <c r="I32" s="10">
        <v>4327</v>
      </c>
      <c r="J32" s="10">
        <v>12374</v>
      </c>
      <c r="K32" s="10">
        <v>11482</v>
      </c>
      <c r="L32" s="10">
        <v>4161</v>
      </c>
      <c r="M32" s="10">
        <v>2025</v>
      </c>
      <c r="N32" s="10">
        <v>949</v>
      </c>
      <c r="O32" s="13">
        <v>0</v>
      </c>
      <c r="P32" s="11">
        <f t="shared" si="4"/>
        <v>41782</v>
      </c>
    </row>
    <row r="33" spans="1:16" ht="12" customHeight="1" x14ac:dyDescent="0.2">
      <c r="A33" s="138"/>
      <c r="B33" s="7">
        <v>2014</v>
      </c>
      <c r="C33" s="12"/>
      <c r="D33" s="9">
        <v>96</v>
      </c>
      <c r="E33" s="10">
        <v>0</v>
      </c>
      <c r="F33" s="10">
        <v>135</v>
      </c>
      <c r="G33" s="10">
        <v>1035</v>
      </c>
      <c r="H33" s="10">
        <v>3610</v>
      </c>
      <c r="I33" s="10">
        <v>4126</v>
      </c>
      <c r="J33" s="10">
        <v>8656</v>
      </c>
      <c r="K33" s="10">
        <v>10138</v>
      </c>
      <c r="L33" s="10">
        <v>3387</v>
      </c>
      <c r="M33" s="10">
        <v>1833</v>
      </c>
      <c r="N33" s="10">
        <v>735</v>
      </c>
      <c r="O33" s="13">
        <v>26</v>
      </c>
      <c r="P33" s="14">
        <f t="shared" si="4"/>
        <v>33777</v>
      </c>
    </row>
    <row r="34" spans="1:16" ht="12" customHeight="1" x14ac:dyDescent="0.2">
      <c r="A34" s="138"/>
      <c r="B34" s="18">
        <v>2013</v>
      </c>
      <c r="C34" s="19"/>
      <c r="D34" s="15">
        <v>0</v>
      </c>
      <c r="E34" s="16">
        <v>0</v>
      </c>
      <c r="F34" s="16">
        <v>164</v>
      </c>
      <c r="G34" s="16">
        <v>773</v>
      </c>
      <c r="H34" s="16">
        <v>3540</v>
      </c>
      <c r="I34" s="16">
        <v>3947</v>
      </c>
      <c r="J34" s="16">
        <v>7872</v>
      </c>
      <c r="K34" s="36">
        <v>8785</v>
      </c>
      <c r="L34" s="16">
        <v>2794</v>
      </c>
      <c r="M34" s="16">
        <v>1254</v>
      </c>
      <c r="N34" s="16">
        <v>771</v>
      </c>
      <c r="O34" s="17">
        <v>80</v>
      </c>
      <c r="P34" s="14">
        <f t="shared" si="4"/>
        <v>29980</v>
      </c>
    </row>
    <row r="35" spans="1:16" ht="12" customHeight="1" x14ac:dyDescent="0.2">
      <c r="A35" s="138"/>
      <c r="B35" s="18">
        <v>2012</v>
      </c>
      <c r="C35" s="19"/>
      <c r="D35" s="15">
        <v>0</v>
      </c>
      <c r="E35" s="16">
        <v>0</v>
      </c>
      <c r="F35" s="16">
        <v>381</v>
      </c>
      <c r="G35" s="16">
        <v>1279</v>
      </c>
      <c r="H35" s="16">
        <v>3252</v>
      </c>
      <c r="I35" s="16">
        <v>3433</v>
      </c>
      <c r="J35" s="16">
        <v>9955</v>
      </c>
      <c r="K35" s="36">
        <v>9933</v>
      </c>
      <c r="L35" s="16">
        <v>4294</v>
      </c>
      <c r="M35" s="16">
        <v>975</v>
      </c>
      <c r="N35" s="16">
        <v>858</v>
      </c>
      <c r="O35" s="17">
        <v>0</v>
      </c>
      <c r="P35" s="14">
        <f t="shared" si="4"/>
        <v>34360</v>
      </c>
    </row>
    <row r="36" spans="1:16" ht="12" customHeight="1" x14ac:dyDescent="0.2">
      <c r="A36" s="139"/>
      <c r="B36" s="18">
        <v>2011</v>
      </c>
      <c r="C36" s="20"/>
      <c r="D36" s="21">
        <v>0</v>
      </c>
      <c r="E36" s="22">
        <v>0</v>
      </c>
      <c r="F36" s="22">
        <v>0</v>
      </c>
      <c r="G36" s="22">
        <v>1249</v>
      </c>
      <c r="H36" s="22">
        <v>2363</v>
      </c>
      <c r="I36" s="22">
        <v>3736</v>
      </c>
      <c r="J36" s="22">
        <v>11885</v>
      </c>
      <c r="K36" s="22">
        <v>10325</v>
      </c>
      <c r="L36" s="22">
        <v>3294</v>
      </c>
      <c r="M36" s="22">
        <v>1335</v>
      </c>
      <c r="N36" s="22">
        <v>0</v>
      </c>
      <c r="O36" s="23">
        <v>0</v>
      </c>
      <c r="P36" s="14">
        <f t="shared" si="4"/>
        <v>34187</v>
      </c>
    </row>
    <row r="37" spans="1:16" ht="12" customHeight="1" thickBot="1" x14ac:dyDescent="0.25">
      <c r="A37" s="25" t="s">
        <v>16</v>
      </c>
      <c r="B37" s="26"/>
      <c r="C37" s="26"/>
      <c r="D37" s="27">
        <f>AVERAGE(D27:D36)</f>
        <v>16.5</v>
      </c>
      <c r="E37" s="27">
        <f t="shared" ref="E37:O37" si="5">AVERAGE(E27:E36)</f>
        <v>2</v>
      </c>
      <c r="F37" s="27">
        <f t="shared" si="5"/>
        <v>196.7</v>
      </c>
      <c r="G37" s="27">
        <f t="shared" si="5"/>
        <v>1313.1</v>
      </c>
      <c r="H37" s="27">
        <f t="shared" si="5"/>
        <v>3412.6</v>
      </c>
      <c r="I37" s="27">
        <f t="shared" si="5"/>
        <v>3909.1</v>
      </c>
      <c r="J37" s="27">
        <f t="shared" si="5"/>
        <v>11377</v>
      </c>
      <c r="K37" s="27">
        <f t="shared" si="5"/>
        <v>11137.4</v>
      </c>
      <c r="L37" s="27">
        <f t="shared" si="5"/>
        <v>4000.8</v>
      </c>
      <c r="M37" s="27">
        <f t="shared" si="5"/>
        <v>1433.3</v>
      </c>
      <c r="N37" s="27">
        <f t="shared" si="5"/>
        <v>669.44444444444446</v>
      </c>
      <c r="O37" s="27">
        <f t="shared" si="5"/>
        <v>85.333333333333329</v>
      </c>
      <c r="P37" s="29">
        <f>AVERAGE(P27:P36)</f>
        <v>37477.800000000003</v>
      </c>
    </row>
    <row r="38" spans="1:16" ht="12" customHeight="1" thickTop="1" thickBot="1" x14ac:dyDescent="0.25">
      <c r="B38" s="30"/>
      <c r="C38" s="30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ht="12" customHeight="1" thickTop="1" x14ac:dyDescent="0.2">
      <c r="A39" s="137" t="s">
        <v>19</v>
      </c>
      <c r="B39" s="32">
        <v>2020</v>
      </c>
      <c r="C39" s="33"/>
      <c r="D39" s="5">
        <v>0</v>
      </c>
      <c r="E39" s="5">
        <v>0</v>
      </c>
      <c r="F39" s="5">
        <v>0</v>
      </c>
      <c r="G39" s="5">
        <v>0</v>
      </c>
      <c r="H39" s="5">
        <v>647</v>
      </c>
      <c r="I39" s="5">
        <v>5390</v>
      </c>
      <c r="J39" s="5">
        <v>23377</v>
      </c>
      <c r="K39" s="5">
        <v>22750</v>
      </c>
      <c r="L39" s="5">
        <v>6813</v>
      </c>
      <c r="M39" s="5">
        <v>611</v>
      </c>
      <c r="N39" s="5"/>
      <c r="O39" s="34"/>
      <c r="P39" s="6">
        <f>SUM(D39:O39)</f>
        <v>59588</v>
      </c>
    </row>
    <row r="40" spans="1:16" ht="12" customHeight="1" x14ac:dyDescent="0.2">
      <c r="A40" s="138"/>
      <c r="B40" s="103">
        <v>2019</v>
      </c>
      <c r="C40" s="108"/>
      <c r="D40" s="85">
        <v>0</v>
      </c>
      <c r="E40" s="85">
        <v>0</v>
      </c>
      <c r="F40" s="85">
        <v>374</v>
      </c>
      <c r="G40" s="85">
        <v>3034</v>
      </c>
      <c r="H40" s="85">
        <v>5195</v>
      </c>
      <c r="I40" s="85">
        <v>4793</v>
      </c>
      <c r="J40" s="85">
        <v>14853</v>
      </c>
      <c r="K40" s="85">
        <v>12813</v>
      </c>
      <c r="L40" s="85">
        <v>4863</v>
      </c>
      <c r="M40" s="85">
        <v>3377</v>
      </c>
      <c r="N40" s="85">
        <v>88</v>
      </c>
      <c r="O40" s="86">
        <v>74</v>
      </c>
      <c r="P40" s="11">
        <f>SUM(D40:O40)</f>
        <v>49464</v>
      </c>
    </row>
    <row r="41" spans="1:16" ht="12" customHeight="1" x14ac:dyDescent="0.2">
      <c r="A41" s="138"/>
      <c r="B41" s="103">
        <v>2018</v>
      </c>
      <c r="C41" s="108"/>
      <c r="D41" s="85">
        <v>0</v>
      </c>
      <c r="E41" s="85">
        <v>0</v>
      </c>
      <c r="F41" s="85">
        <v>555</v>
      </c>
      <c r="G41" s="85">
        <v>3199</v>
      </c>
      <c r="H41" s="85">
        <v>5590</v>
      </c>
      <c r="I41" s="85">
        <v>5102</v>
      </c>
      <c r="J41" s="85">
        <v>15712</v>
      </c>
      <c r="K41" s="85">
        <v>12604</v>
      </c>
      <c r="L41" s="85">
        <v>5367</v>
      </c>
      <c r="M41" s="85">
        <v>1970</v>
      </c>
      <c r="N41" s="85">
        <v>0</v>
      </c>
      <c r="O41" s="86">
        <v>0</v>
      </c>
      <c r="P41" s="11">
        <f t="shared" ref="P41:P48" si="6">SUM(D41:O41)</f>
        <v>50099</v>
      </c>
    </row>
    <row r="42" spans="1:16" ht="12" customHeight="1" x14ac:dyDescent="0.2">
      <c r="A42" s="138"/>
      <c r="B42" s="7">
        <v>2017</v>
      </c>
      <c r="C42" s="12"/>
      <c r="D42" s="106">
        <v>0</v>
      </c>
      <c r="E42" s="85">
        <v>0</v>
      </c>
      <c r="F42" s="85">
        <v>72</v>
      </c>
      <c r="G42" s="85">
        <v>4697</v>
      </c>
      <c r="H42" s="85">
        <v>5029</v>
      </c>
      <c r="I42" s="85">
        <v>5742</v>
      </c>
      <c r="J42" s="85">
        <v>17066</v>
      </c>
      <c r="K42" s="85">
        <v>14004</v>
      </c>
      <c r="L42" s="85">
        <v>5707</v>
      </c>
      <c r="M42" s="85">
        <v>1920</v>
      </c>
      <c r="N42" s="85">
        <v>378</v>
      </c>
      <c r="O42" s="93">
        <v>0</v>
      </c>
      <c r="P42" s="11">
        <f t="shared" si="6"/>
        <v>54615</v>
      </c>
    </row>
    <row r="43" spans="1:16" ht="12" customHeight="1" x14ac:dyDescent="0.2">
      <c r="A43" s="138"/>
      <c r="B43" s="7">
        <v>2016</v>
      </c>
      <c r="C43" s="12"/>
      <c r="D43" s="9">
        <v>0</v>
      </c>
      <c r="E43" s="10">
        <v>0</v>
      </c>
      <c r="F43" s="10">
        <v>1496</v>
      </c>
      <c r="G43" s="10">
        <v>1917</v>
      </c>
      <c r="H43" s="10">
        <v>4048</v>
      </c>
      <c r="I43" s="10">
        <v>5103</v>
      </c>
      <c r="J43" s="10">
        <v>18413</v>
      </c>
      <c r="K43" s="10">
        <v>16926</v>
      </c>
      <c r="L43" s="10">
        <v>6094</v>
      </c>
      <c r="M43" s="10">
        <v>2806</v>
      </c>
      <c r="N43" s="10">
        <v>26</v>
      </c>
      <c r="O43" s="13">
        <v>0</v>
      </c>
      <c r="P43" s="39">
        <f t="shared" si="6"/>
        <v>56829</v>
      </c>
    </row>
    <row r="44" spans="1:16" ht="12" customHeight="1" x14ac:dyDescent="0.2">
      <c r="A44" s="138"/>
      <c r="B44" s="7">
        <v>2015</v>
      </c>
      <c r="C44" s="12"/>
      <c r="D44" s="9">
        <v>0</v>
      </c>
      <c r="E44" s="10">
        <v>0</v>
      </c>
      <c r="F44" s="10">
        <v>0</v>
      </c>
      <c r="G44" s="10">
        <v>2316</v>
      </c>
      <c r="H44" s="10">
        <v>6234</v>
      </c>
      <c r="I44" s="10">
        <v>5665</v>
      </c>
      <c r="J44" s="10">
        <v>14023</v>
      </c>
      <c r="K44" s="10">
        <v>14115</v>
      </c>
      <c r="L44" s="10">
        <v>5215</v>
      </c>
      <c r="M44" s="10">
        <v>2312</v>
      </c>
      <c r="N44" s="10">
        <v>135</v>
      </c>
      <c r="O44" s="13">
        <v>0</v>
      </c>
      <c r="P44" s="39">
        <f t="shared" si="6"/>
        <v>50015</v>
      </c>
    </row>
    <row r="45" spans="1:16" ht="12" customHeight="1" x14ac:dyDescent="0.2">
      <c r="A45" s="138"/>
      <c r="B45" s="7">
        <v>2014</v>
      </c>
      <c r="C45" s="12"/>
      <c r="D45" s="9">
        <v>0</v>
      </c>
      <c r="E45" s="10">
        <v>0</v>
      </c>
      <c r="F45" s="10">
        <v>0</v>
      </c>
      <c r="G45" s="10">
        <v>3298</v>
      </c>
      <c r="H45" s="10">
        <v>6677</v>
      </c>
      <c r="I45" s="10">
        <v>6232</v>
      </c>
      <c r="J45" s="10">
        <v>14353</v>
      </c>
      <c r="K45" s="10">
        <v>17863</v>
      </c>
      <c r="L45" s="10">
        <v>5076</v>
      </c>
      <c r="M45" s="10">
        <v>2394</v>
      </c>
      <c r="N45" s="10">
        <v>93</v>
      </c>
      <c r="O45" s="13">
        <v>0</v>
      </c>
      <c r="P45" s="40">
        <f t="shared" si="6"/>
        <v>55986</v>
      </c>
    </row>
    <row r="46" spans="1:16" ht="12" customHeight="1" x14ac:dyDescent="0.2">
      <c r="A46" s="138"/>
      <c r="B46" s="18">
        <v>2013</v>
      </c>
      <c r="C46" s="19"/>
      <c r="D46" s="15">
        <v>0</v>
      </c>
      <c r="E46" s="16">
        <v>0</v>
      </c>
      <c r="F46" s="16">
        <v>148</v>
      </c>
      <c r="G46" s="16">
        <v>1309</v>
      </c>
      <c r="H46" s="16">
        <v>4614</v>
      </c>
      <c r="I46" s="16">
        <v>4772</v>
      </c>
      <c r="J46" s="16">
        <v>12605</v>
      </c>
      <c r="K46" s="36">
        <v>13578</v>
      </c>
      <c r="L46" s="16">
        <v>4000</v>
      </c>
      <c r="M46" s="16">
        <v>2260</v>
      </c>
      <c r="N46" s="16">
        <v>3</v>
      </c>
      <c r="O46" s="17">
        <v>20</v>
      </c>
      <c r="P46" s="40">
        <f t="shared" si="6"/>
        <v>43309</v>
      </c>
    </row>
    <row r="47" spans="1:16" ht="12" customHeight="1" x14ac:dyDescent="0.2">
      <c r="A47" s="138"/>
      <c r="B47" s="18">
        <v>2012</v>
      </c>
      <c r="C47" s="19"/>
      <c r="D47" s="15">
        <v>0</v>
      </c>
      <c r="E47" s="16">
        <v>0</v>
      </c>
      <c r="F47" s="16">
        <v>61</v>
      </c>
      <c r="G47" s="16">
        <v>1169</v>
      </c>
      <c r="H47" s="16">
        <v>2750</v>
      </c>
      <c r="I47" s="16">
        <v>3287</v>
      </c>
      <c r="J47" s="16">
        <v>7443</v>
      </c>
      <c r="K47" s="36">
        <v>7423</v>
      </c>
      <c r="L47" s="16">
        <v>3403</v>
      </c>
      <c r="M47" s="16">
        <v>814</v>
      </c>
      <c r="N47" s="16">
        <v>0</v>
      </c>
      <c r="O47" s="17">
        <v>0</v>
      </c>
      <c r="P47" s="40">
        <f t="shared" si="6"/>
        <v>26350</v>
      </c>
    </row>
    <row r="48" spans="1:16" ht="12" customHeight="1" x14ac:dyDescent="0.2">
      <c r="A48" s="139"/>
      <c r="B48" s="18">
        <v>2011</v>
      </c>
      <c r="C48" s="20"/>
      <c r="D48" s="21">
        <v>0</v>
      </c>
      <c r="E48" s="22">
        <v>0</v>
      </c>
      <c r="F48" s="22">
        <v>0</v>
      </c>
      <c r="G48" s="22">
        <v>1113</v>
      </c>
      <c r="H48" s="22">
        <v>2399</v>
      </c>
      <c r="I48" s="22">
        <v>3320</v>
      </c>
      <c r="J48" s="22">
        <v>9148</v>
      </c>
      <c r="K48" s="37">
        <v>6919</v>
      </c>
      <c r="L48" s="22">
        <v>3439</v>
      </c>
      <c r="M48" s="22">
        <v>1157</v>
      </c>
      <c r="N48" s="22">
        <v>0</v>
      </c>
      <c r="O48" s="23">
        <v>0</v>
      </c>
      <c r="P48" s="40">
        <f t="shared" si="6"/>
        <v>27495</v>
      </c>
    </row>
    <row r="49" spans="1:18" ht="12" customHeight="1" thickBot="1" x14ac:dyDescent="0.25">
      <c r="A49" s="25" t="s">
        <v>16</v>
      </c>
      <c r="B49" s="26"/>
      <c r="C49" s="26"/>
      <c r="D49" s="27">
        <f>AVERAGE(D39:D48)</f>
        <v>0</v>
      </c>
      <c r="E49" s="27">
        <f t="shared" ref="E49:O49" si="7">AVERAGE(E39:E48)</f>
        <v>0</v>
      </c>
      <c r="F49" s="27">
        <f t="shared" si="7"/>
        <v>270.60000000000002</v>
      </c>
      <c r="G49" s="27">
        <f t="shared" si="7"/>
        <v>2205.1999999999998</v>
      </c>
      <c r="H49" s="27">
        <f t="shared" si="7"/>
        <v>4318.3</v>
      </c>
      <c r="I49" s="27">
        <f t="shared" si="7"/>
        <v>4940.6000000000004</v>
      </c>
      <c r="J49" s="27">
        <f t="shared" si="7"/>
        <v>14699.3</v>
      </c>
      <c r="K49" s="27">
        <f t="shared" si="7"/>
        <v>13899.5</v>
      </c>
      <c r="L49" s="27">
        <f t="shared" si="7"/>
        <v>4997.7</v>
      </c>
      <c r="M49" s="27">
        <f t="shared" si="7"/>
        <v>1962.1</v>
      </c>
      <c r="N49" s="27">
        <f t="shared" si="7"/>
        <v>80.333333333333329</v>
      </c>
      <c r="O49" s="27">
        <f t="shared" si="7"/>
        <v>10.444444444444445</v>
      </c>
      <c r="P49" s="29">
        <f>AVERAGE(P39:P48)</f>
        <v>47375</v>
      </c>
    </row>
    <row r="50" spans="1:18" ht="12" customHeight="1" thickTop="1" thickBot="1" x14ac:dyDescent="0.25">
      <c r="B50" s="30"/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8" ht="12" customHeight="1" thickTop="1" x14ac:dyDescent="0.2">
      <c r="A51" s="137" t="s">
        <v>20</v>
      </c>
      <c r="B51" s="32">
        <v>2020</v>
      </c>
      <c r="C51" s="33"/>
      <c r="D51" s="5">
        <v>0</v>
      </c>
      <c r="E51" s="5">
        <v>0</v>
      </c>
      <c r="F51" s="5">
        <v>0</v>
      </c>
      <c r="G51" s="5">
        <v>0</v>
      </c>
      <c r="H51" s="5">
        <v>412</v>
      </c>
      <c r="I51" s="5">
        <v>3697</v>
      </c>
      <c r="J51" s="5">
        <v>21905</v>
      </c>
      <c r="K51" s="5">
        <v>19403</v>
      </c>
      <c r="L51" s="5">
        <v>4994</v>
      </c>
      <c r="M51" s="5">
        <v>745</v>
      </c>
      <c r="N51" s="5"/>
      <c r="O51" s="34"/>
      <c r="P51" s="6">
        <f>SUM(D51:O51)</f>
        <v>51156</v>
      </c>
    </row>
    <row r="52" spans="1:18" ht="12" customHeight="1" thickBot="1" x14ac:dyDescent="0.25">
      <c r="A52" s="138"/>
      <c r="B52" s="103">
        <v>2019</v>
      </c>
      <c r="C52" s="123"/>
      <c r="D52" s="85">
        <v>0</v>
      </c>
      <c r="E52" s="85">
        <v>0</v>
      </c>
      <c r="F52" s="85">
        <v>107</v>
      </c>
      <c r="G52" s="85">
        <v>3989</v>
      </c>
      <c r="H52" s="85">
        <v>5748</v>
      </c>
      <c r="I52" s="85">
        <v>10097</v>
      </c>
      <c r="J52" s="85">
        <v>14956</v>
      </c>
      <c r="K52" s="85">
        <v>13690</v>
      </c>
      <c r="L52" s="85">
        <v>3571</v>
      </c>
      <c r="M52" s="85">
        <v>2357</v>
      </c>
      <c r="N52" s="85">
        <v>0</v>
      </c>
      <c r="O52" s="86">
        <v>5961</v>
      </c>
      <c r="P52" s="11">
        <f>SUM(D52:O52)</f>
        <v>60476</v>
      </c>
    </row>
    <row r="53" spans="1:18" ht="12" customHeight="1" thickTop="1" x14ac:dyDescent="0.2">
      <c r="A53" s="138"/>
      <c r="B53" s="103">
        <v>2018</v>
      </c>
      <c r="C53" s="33"/>
      <c r="D53" s="85">
        <v>0</v>
      </c>
      <c r="E53" s="85">
        <v>24</v>
      </c>
      <c r="F53" s="85">
        <v>1130</v>
      </c>
      <c r="G53" s="85">
        <v>3187</v>
      </c>
      <c r="H53" s="85">
        <v>8900</v>
      </c>
      <c r="I53" s="85">
        <v>13418</v>
      </c>
      <c r="J53" s="85">
        <v>19058</v>
      </c>
      <c r="K53" s="85">
        <v>18361</v>
      </c>
      <c r="L53" s="85">
        <v>5503</v>
      </c>
      <c r="M53" s="85">
        <v>2134</v>
      </c>
      <c r="N53" s="85">
        <v>0</v>
      </c>
      <c r="O53" s="86">
        <v>6399</v>
      </c>
      <c r="P53" s="11">
        <f t="shared" ref="P53:P60" si="8">SUM(D53:O53)</f>
        <v>78114</v>
      </c>
    </row>
    <row r="54" spans="1:18" ht="12" customHeight="1" x14ac:dyDescent="0.2">
      <c r="A54" s="138"/>
      <c r="B54" s="84">
        <v>2017</v>
      </c>
      <c r="C54" s="7"/>
      <c r="D54" s="106">
        <v>4</v>
      </c>
      <c r="E54" s="85">
        <v>0</v>
      </c>
      <c r="F54" s="85">
        <v>5</v>
      </c>
      <c r="G54" s="85">
        <v>3558</v>
      </c>
      <c r="H54" s="85">
        <v>6928</v>
      </c>
      <c r="I54" s="85">
        <v>12158</v>
      </c>
      <c r="J54" s="85">
        <v>17691</v>
      </c>
      <c r="K54" s="85">
        <v>16048</v>
      </c>
      <c r="L54" s="85">
        <v>4119</v>
      </c>
      <c r="M54" s="85">
        <v>2520</v>
      </c>
      <c r="N54" s="85">
        <v>0</v>
      </c>
      <c r="O54" s="86">
        <v>6313</v>
      </c>
      <c r="P54" s="11">
        <f t="shared" si="8"/>
        <v>69344</v>
      </c>
    </row>
    <row r="55" spans="1:18" ht="12" customHeight="1" x14ac:dyDescent="0.2">
      <c r="A55" s="138"/>
      <c r="B55" s="7">
        <v>2016</v>
      </c>
      <c r="C55" s="12"/>
      <c r="D55" s="9">
        <v>0</v>
      </c>
      <c r="E55" s="10">
        <v>0</v>
      </c>
      <c r="F55" s="10">
        <v>2527</v>
      </c>
      <c r="G55" s="10">
        <v>1188</v>
      </c>
      <c r="H55" s="10">
        <v>7631</v>
      </c>
      <c r="I55" s="10">
        <v>14609</v>
      </c>
      <c r="J55" s="10">
        <v>21955</v>
      </c>
      <c r="K55" s="10">
        <v>21216</v>
      </c>
      <c r="L55" s="10">
        <v>5256</v>
      </c>
      <c r="M55" s="10">
        <v>1971</v>
      </c>
      <c r="N55" s="10">
        <v>0</v>
      </c>
      <c r="O55" s="10">
        <v>5676</v>
      </c>
      <c r="P55" s="11">
        <f t="shared" si="8"/>
        <v>82029</v>
      </c>
    </row>
    <row r="56" spans="1:18" ht="12" customHeight="1" x14ac:dyDescent="0.2">
      <c r="A56" s="138"/>
      <c r="B56" s="7">
        <v>2015</v>
      </c>
      <c r="C56" s="12"/>
      <c r="D56" s="9">
        <v>0</v>
      </c>
      <c r="E56" s="10">
        <v>0</v>
      </c>
      <c r="F56" s="10">
        <v>0</v>
      </c>
      <c r="G56" s="10">
        <v>3149</v>
      </c>
      <c r="H56" s="10">
        <v>7758</v>
      </c>
      <c r="I56" s="10">
        <v>13110</v>
      </c>
      <c r="J56" s="10">
        <v>19088</v>
      </c>
      <c r="K56" s="10">
        <v>21364</v>
      </c>
      <c r="L56" s="10">
        <v>7567</v>
      </c>
      <c r="M56" s="10">
        <v>1890</v>
      </c>
      <c r="N56" s="10">
        <v>310</v>
      </c>
      <c r="O56" s="13">
        <v>6976</v>
      </c>
      <c r="P56" s="11">
        <f t="shared" si="8"/>
        <v>81212</v>
      </c>
    </row>
    <row r="57" spans="1:18" ht="12" customHeight="1" x14ac:dyDescent="0.2">
      <c r="A57" s="138"/>
      <c r="B57" s="7">
        <v>2014</v>
      </c>
      <c r="C57" s="12"/>
      <c r="D57" s="9">
        <v>0</v>
      </c>
      <c r="E57" s="10">
        <v>0</v>
      </c>
      <c r="F57" s="10">
        <v>0</v>
      </c>
      <c r="G57" s="10">
        <v>4311</v>
      </c>
      <c r="H57" s="10">
        <v>7155</v>
      </c>
      <c r="I57" s="10">
        <v>13518</v>
      </c>
      <c r="J57" s="10">
        <v>17350</v>
      </c>
      <c r="K57" s="10">
        <v>21699</v>
      </c>
      <c r="L57" s="10">
        <v>3997</v>
      </c>
      <c r="M57" s="10">
        <v>3015</v>
      </c>
      <c r="N57" s="10">
        <v>0</v>
      </c>
      <c r="O57" s="13">
        <v>6256</v>
      </c>
      <c r="P57" s="14">
        <f t="shared" si="8"/>
        <v>77301</v>
      </c>
    </row>
    <row r="58" spans="1:18" ht="12" customHeight="1" x14ac:dyDescent="0.2">
      <c r="A58" s="138"/>
      <c r="B58" s="18">
        <v>2013</v>
      </c>
      <c r="C58" s="19"/>
      <c r="D58" s="15">
        <v>0</v>
      </c>
      <c r="E58" s="16">
        <v>0</v>
      </c>
      <c r="F58" s="16">
        <v>235</v>
      </c>
      <c r="G58" s="16">
        <v>2216</v>
      </c>
      <c r="H58" s="16">
        <v>5314</v>
      </c>
      <c r="I58" s="16">
        <v>12038</v>
      </c>
      <c r="J58" s="16">
        <v>17591</v>
      </c>
      <c r="K58" s="36">
        <v>18948</v>
      </c>
      <c r="L58" s="16">
        <v>3377</v>
      </c>
      <c r="M58" s="16">
        <v>1984</v>
      </c>
      <c r="N58" s="16">
        <v>0</v>
      </c>
      <c r="O58" s="17">
        <v>4969</v>
      </c>
      <c r="P58" s="14">
        <f t="shared" si="8"/>
        <v>66672</v>
      </c>
    </row>
    <row r="59" spans="1:18" ht="12" customHeight="1" x14ac:dyDescent="0.2">
      <c r="A59" s="138"/>
      <c r="B59" s="18">
        <v>2012</v>
      </c>
      <c r="C59" s="19"/>
      <c r="D59" s="15">
        <v>0</v>
      </c>
      <c r="E59" s="16">
        <v>0</v>
      </c>
      <c r="F59" s="16">
        <v>16</v>
      </c>
      <c r="G59" s="16">
        <v>2012</v>
      </c>
      <c r="H59" s="16">
        <v>6455</v>
      </c>
      <c r="I59" s="16">
        <v>13318</v>
      </c>
      <c r="J59" s="16">
        <v>16673</v>
      </c>
      <c r="K59" s="36">
        <v>18738</v>
      </c>
      <c r="L59" s="16">
        <v>3623</v>
      </c>
      <c r="M59" s="16">
        <v>1303</v>
      </c>
      <c r="N59" s="16">
        <v>0</v>
      </c>
      <c r="O59" s="17">
        <v>5948</v>
      </c>
      <c r="P59" s="14">
        <f t="shared" si="8"/>
        <v>68086</v>
      </c>
    </row>
    <row r="60" spans="1:18" ht="12" customHeight="1" x14ac:dyDescent="0.2">
      <c r="A60" s="139"/>
      <c r="B60" s="18">
        <v>2011</v>
      </c>
      <c r="C60" s="20"/>
      <c r="D60" s="21">
        <v>0</v>
      </c>
      <c r="E60" s="22">
        <v>0</v>
      </c>
      <c r="F60" s="22">
        <v>0</v>
      </c>
      <c r="G60" s="22">
        <v>2711</v>
      </c>
      <c r="H60" s="22">
        <v>4710</v>
      </c>
      <c r="I60" s="22">
        <v>7609</v>
      </c>
      <c r="J60" s="22">
        <v>17512</v>
      </c>
      <c r="K60" s="37">
        <v>17697</v>
      </c>
      <c r="L60" s="22">
        <v>4601</v>
      </c>
      <c r="M60" s="22">
        <v>1809</v>
      </c>
      <c r="N60" s="22">
        <v>0</v>
      </c>
      <c r="O60" s="23">
        <v>6925</v>
      </c>
      <c r="P60" s="14">
        <f t="shared" si="8"/>
        <v>63574</v>
      </c>
      <c r="R60" s="41"/>
    </row>
    <row r="61" spans="1:18" ht="12" customHeight="1" thickBot="1" x14ac:dyDescent="0.25">
      <c r="A61" s="25" t="s">
        <v>16</v>
      </c>
      <c r="B61" s="42"/>
      <c r="C61" s="42"/>
      <c r="D61" s="27">
        <f>AVERAGE(D51:D60)</f>
        <v>0.4</v>
      </c>
      <c r="E61" s="27">
        <f t="shared" ref="E61:O61" si="9">AVERAGE(E51:E60)</f>
        <v>2.4</v>
      </c>
      <c r="F61" s="27">
        <f t="shared" si="9"/>
        <v>402</v>
      </c>
      <c r="G61" s="27">
        <f t="shared" si="9"/>
        <v>2632.1</v>
      </c>
      <c r="H61" s="27">
        <f t="shared" si="9"/>
        <v>6101.1</v>
      </c>
      <c r="I61" s="27">
        <f t="shared" si="9"/>
        <v>11357.2</v>
      </c>
      <c r="J61" s="27">
        <f t="shared" si="9"/>
        <v>18377.900000000001</v>
      </c>
      <c r="K61" s="27">
        <f t="shared" si="9"/>
        <v>18716.400000000001</v>
      </c>
      <c r="L61" s="27">
        <f t="shared" si="9"/>
        <v>4660.8</v>
      </c>
      <c r="M61" s="27">
        <f t="shared" si="9"/>
        <v>1972.8</v>
      </c>
      <c r="N61" s="27">
        <f t="shared" si="9"/>
        <v>34.444444444444443</v>
      </c>
      <c r="O61" s="27">
        <f t="shared" si="9"/>
        <v>6158.1111111111113</v>
      </c>
      <c r="P61" s="29">
        <f>AVERAGE(P51:P60)</f>
        <v>69796.399999999994</v>
      </c>
    </row>
    <row r="62" spans="1:18" ht="12" customHeight="1" thickTop="1" x14ac:dyDescent="0.2"/>
    <row r="63" spans="1:18" ht="12" customHeight="1" x14ac:dyDescent="0.2"/>
    <row r="64" spans="1:18" ht="12" customHeight="1" x14ac:dyDescent="0.2"/>
    <row r="65" spans="1:31" ht="12" customHeight="1" x14ac:dyDescent="0.2"/>
    <row r="66" spans="1:31" ht="12" customHeight="1" x14ac:dyDescent="0.2">
      <c r="A66" s="43" t="s">
        <v>21</v>
      </c>
      <c r="B66" s="44">
        <v>2010</v>
      </c>
      <c r="C66" s="44">
        <v>2011</v>
      </c>
      <c r="D66" s="44">
        <v>2011</v>
      </c>
      <c r="E66" s="44">
        <v>2012</v>
      </c>
      <c r="F66" s="44">
        <v>2013</v>
      </c>
      <c r="G66" s="44">
        <v>2014</v>
      </c>
      <c r="H66" s="44">
        <v>2015</v>
      </c>
      <c r="I66" s="43">
        <v>2016</v>
      </c>
      <c r="J66" s="45">
        <v>2017</v>
      </c>
      <c r="K66" s="81">
        <v>2018</v>
      </c>
      <c r="L66" s="81">
        <v>2019</v>
      </c>
      <c r="M66" s="81">
        <v>2020</v>
      </c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</row>
    <row r="67" spans="1:31" ht="12" customHeight="1" x14ac:dyDescent="0.2">
      <c r="A67" s="47" t="s">
        <v>15</v>
      </c>
      <c r="B67" s="48">
        <v>29468</v>
      </c>
      <c r="C67" s="48">
        <f>P11</f>
        <v>34992</v>
      </c>
      <c r="D67" s="48">
        <f>P11</f>
        <v>34992</v>
      </c>
      <c r="E67" s="48">
        <f>P10</f>
        <v>30272</v>
      </c>
      <c r="F67" s="48">
        <f>P9</f>
        <v>29394</v>
      </c>
      <c r="G67" s="48">
        <f>P8</f>
        <v>33374</v>
      </c>
      <c r="H67" s="48">
        <f>P7</f>
        <v>33945</v>
      </c>
      <c r="I67" s="48">
        <f>P6</f>
        <v>30129</v>
      </c>
      <c r="J67" s="46">
        <f>P5</f>
        <v>40050</v>
      </c>
      <c r="K67" s="46">
        <f>P4</f>
        <v>39851</v>
      </c>
      <c r="L67" s="1">
        <f>P3</f>
        <v>41354</v>
      </c>
      <c r="M67" s="1">
        <f>P2</f>
        <v>23670</v>
      </c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</row>
    <row r="68" spans="1:31" ht="12" customHeight="1" x14ac:dyDescent="0.2">
      <c r="A68" s="47" t="s">
        <v>17</v>
      </c>
      <c r="B68" s="48">
        <v>49752</v>
      </c>
      <c r="C68" s="48">
        <f>P24</f>
        <v>44233</v>
      </c>
      <c r="D68" s="48">
        <f>P24</f>
        <v>44233</v>
      </c>
      <c r="E68" s="48">
        <f>P23</f>
        <v>39957</v>
      </c>
      <c r="F68" s="48">
        <f>P22</f>
        <v>37064</v>
      </c>
      <c r="G68" s="48">
        <f>P21</f>
        <v>0</v>
      </c>
      <c r="H68" s="48">
        <f>P20</f>
        <v>139016</v>
      </c>
      <c r="I68" s="48">
        <f>P19</f>
        <v>113126</v>
      </c>
      <c r="J68" s="46">
        <f>P18</f>
        <v>110810</v>
      </c>
      <c r="K68" s="46">
        <f>P17</f>
        <v>96200</v>
      </c>
      <c r="L68" s="46">
        <f>P16</f>
        <v>78200</v>
      </c>
      <c r="M68" s="46">
        <f>P15</f>
        <v>54559</v>
      </c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</row>
    <row r="69" spans="1:31" ht="12" customHeight="1" x14ac:dyDescent="0.2">
      <c r="A69" s="47" t="s">
        <v>18</v>
      </c>
      <c r="B69" s="48">
        <v>42090</v>
      </c>
      <c r="C69" s="48">
        <f>P36</f>
        <v>34187</v>
      </c>
      <c r="D69" s="48">
        <f>P36</f>
        <v>34187</v>
      </c>
      <c r="E69" s="48">
        <f>P35</f>
        <v>34360</v>
      </c>
      <c r="F69" s="48">
        <f>P34</f>
        <v>29980</v>
      </c>
      <c r="G69" s="48">
        <f>P33</f>
        <v>33777</v>
      </c>
      <c r="H69" s="48">
        <f>P32</f>
        <v>41782</v>
      </c>
      <c r="I69" s="48">
        <f>P31</f>
        <v>44024</v>
      </c>
      <c r="J69" s="46">
        <f>P30</f>
        <v>40164</v>
      </c>
      <c r="K69" s="46">
        <f>P29</f>
        <v>40003</v>
      </c>
      <c r="L69" s="46">
        <f>P28</f>
        <v>43226</v>
      </c>
      <c r="M69" s="46">
        <f>P27</f>
        <v>33275</v>
      </c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</row>
    <row r="70" spans="1:31" ht="12" customHeight="1" x14ac:dyDescent="0.2">
      <c r="A70" s="47" t="s">
        <v>19</v>
      </c>
      <c r="B70" s="48">
        <v>50789</v>
      </c>
      <c r="C70" s="48">
        <f>P48</f>
        <v>27495</v>
      </c>
      <c r="D70" s="48">
        <f>P48</f>
        <v>27495</v>
      </c>
      <c r="E70" s="48">
        <f>P47</f>
        <v>26350</v>
      </c>
      <c r="F70" s="48">
        <f>P46</f>
        <v>43309</v>
      </c>
      <c r="G70" s="48">
        <f>P45</f>
        <v>55986</v>
      </c>
      <c r="H70" s="48">
        <f>P44</f>
        <v>50015</v>
      </c>
      <c r="I70" s="48">
        <f>P43</f>
        <v>56829</v>
      </c>
      <c r="J70" s="46">
        <f>P42</f>
        <v>54615</v>
      </c>
      <c r="K70" s="46">
        <f>P41</f>
        <v>50099</v>
      </c>
      <c r="L70" s="46">
        <f>P40</f>
        <v>49464</v>
      </c>
      <c r="M70" s="46">
        <f>P39</f>
        <v>59588</v>
      </c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</row>
    <row r="71" spans="1:31" ht="12" customHeight="1" x14ac:dyDescent="0.2">
      <c r="A71" s="47" t="s">
        <v>20</v>
      </c>
      <c r="B71" s="48">
        <v>71811</v>
      </c>
      <c r="C71" s="48">
        <f>P60</f>
        <v>63574</v>
      </c>
      <c r="D71" s="48">
        <f>P60</f>
        <v>63574</v>
      </c>
      <c r="E71" s="48">
        <f>P59</f>
        <v>68086</v>
      </c>
      <c r="F71" s="48">
        <f>P58</f>
        <v>66672</v>
      </c>
      <c r="G71" s="48">
        <f>P57</f>
        <v>77301</v>
      </c>
      <c r="H71" s="48">
        <f>P56</f>
        <v>81212</v>
      </c>
      <c r="I71" s="48">
        <f>P55</f>
        <v>82029</v>
      </c>
      <c r="J71" s="46">
        <f>P54</f>
        <v>69344</v>
      </c>
      <c r="K71" s="46">
        <f>P53</f>
        <v>78114</v>
      </c>
      <c r="L71" s="46">
        <f>P52</f>
        <v>60476</v>
      </c>
      <c r="M71" s="46">
        <f>P51</f>
        <v>51156</v>
      </c>
    </row>
    <row r="72" spans="1:31" ht="12" customHeight="1" x14ac:dyDescent="0.2">
      <c r="A72" s="47" t="s">
        <v>14</v>
      </c>
      <c r="B72" s="49">
        <f t="shared" ref="B72:K72" si="10">SUM(B67:B71)</f>
        <v>243910</v>
      </c>
      <c r="C72" s="49">
        <f t="shared" si="10"/>
        <v>204481</v>
      </c>
      <c r="D72" s="49">
        <f t="shared" si="10"/>
        <v>204481</v>
      </c>
      <c r="E72" s="49">
        <f t="shared" si="10"/>
        <v>199025</v>
      </c>
      <c r="F72" s="49">
        <f t="shared" si="10"/>
        <v>206419</v>
      </c>
      <c r="G72" s="49">
        <f t="shared" si="10"/>
        <v>200438</v>
      </c>
      <c r="H72" s="49">
        <f t="shared" si="10"/>
        <v>345970</v>
      </c>
      <c r="I72" s="49">
        <f t="shared" si="10"/>
        <v>326137</v>
      </c>
      <c r="J72" s="50">
        <f t="shared" si="10"/>
        <v>314983</v>
      </c>
      <c r="K72" s="50">
        <f t="shared" si="10"/>
        <v>304267</v>
      </c>
      <c r="L72" s="81">
        <f>SUM(L67:L71)</f>
        <v>272720</v>
      </c>
      <c r="M72" s="1">
        <f>SUM(M67:M71)</f>
        <v>222248</v>
      </c>
    </row>
    <row r="73" spans="1:31" ht="12" customHeight="1" x14ac:dyDescent="0.2">
      <c r="A73" s="47"/>
      <c r="B73" s="47"/>
      <c r="C73" s="51"/>
      <c r="D73" s="31"/>
      <c r="E73" s="31"/>
      <c r="F73" s="31"/>
      <c r="G73" s="31"/>
      <c r="H73" s="46"/>
    </row>
    <row r="74" spans="1:31" ht="12" customHeight="1" x14ac:dyDescent="0.2">
      <c r="A74" s="47"/>
      <c r="B74" s="47"/>
      <c r="C74" s="51"/>
      <c r="D74" s="31"/>
      <c r="E74" s="31"/>
      <c r="F74" s="31"/>
      <c r="G74" s="31"/>
      <c r="H74" s="46"/>
    </row>
    <row r="75" spans="1:31" ht="12" customHeight="1" x14ac:dyDescent="0.2"/>
    <row r="76" spans="1:31" ht="12" customHeight="1" x14ac:dyDescent="0.2"/>
    <row r="77" spans="1:31" ht="12" customHeight="1" x14ac:dyDescent="0.2"/>
    <row r="78" spans="1:31" ht="12" customHeight="1" x14ac:dyDescent="0.2"/>
    <row r="79" spans="1:31" ht="12" customHeight="1" x14ac:dyDescent="0.2"/>
    <row r="80" spans="1:31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</sheetData>
  <sheetProtection selectLockedCells="1" selectUnlockedCells="1"/>
  <mergeCells count="5">
    <mergeCell ref="A2:A11"/>
    <mergeCell ref="A15:A24"/>
    <mergeCell ref="A27:A36"/>
    <mergeCell ref="A39:A48"/>
    <mergeCell ref="A51:A60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tabSelected="1" workbookViewId="0">
      <selection activeCell="P29" sqref="P29"/>
    </sheetView>
  </sheetViews>
  <sheetFormatPr defaultColWidth="8.7109375" defaultRowHeight="12.75" x14ac:dyDescent="0.2"/>
  <cols>
    <col min="1" max="1" width="20.28515625" style="52" customWidth="1"/>
    <col min="2" max="16384" width="8.7109375" style="52"/>
  </cols>
  <sheetData>
    <row r="1" spans="1:16" ht="14.25" thickTop="1" thickBo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22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</row>
    <row r="2" spans="1:16" ht="13.5" thickTop="1" x14ac:dyDescent="0.2">
      <c r="A2" s="134" t="s">
        <v>23</v>
      </c>
      <c r="B2" s="126">
        <v>2020</v>
      </c>
      <c r="C2" s="107">
        <v>0</v>
      </c>
      <c r="D2" s="38">
        <v>0</v>
      </c>
      <c r="E2" s="38">
        <v>0</v>
      </c>
      <c r="F2" s="38">
        <v>0</v>
      </c>
      <c r="G2" s="5">
        <v>1192</v>
      </c>
      <c r="H2" s="5">
        <v>5658</v>
      </c>
      <c r="I2" s="5">
        <v>22622</v>
      </c>
      <c r="J2" s="5">
        <v>18799</v>
      </c>
      <c r="K2" s="5">
        <v>6734</v>
      </c>
      <c r="L2" s="5">
        <v>1478</v>
      </c>
      <c r="M2" s="38"/>
      <c r="N2" s="32"/>
      <c r="O2" s="117">
        <f>SUM(C2:N2)</f>
        <v>56483</v>
      </c>
      <c r="P2" s="1"/>
    </row>
    <row r="3" spans="1:16" x14ac:dyDescent="0.2">
      <c r="A3" s="135"/>
      <c r="B3" s="99">
        <v>2019</v>
      </c>
      <c r="C3" s="124">
        <v>0</v>
      </c>
      <c r="D3" s="54">
        <v>0</v>
      </c>
      <c r="E3" s="54">
        <v>738</v>
      </c>
      <c r="F3" s="88">
        <v>4956</v>
      </c>
      <c r="G3" s="88">
        <v>7279</v>
      </c>
      <c r="H3" s="88">
        <v>8177</v>
      </c>
      <c r="I3" s="88">
        <v>18440</v>
      </c>
      <c r="J3" s="88">
        <v>18348</v>
      </c>
      <c r="K3" s="88">
        <v>5678</v>
      </c>
      <c r="L3" s="54">
        <v>4433</v>
      </c>
      <c r="M3" s="54">
        <v>0</v>
      </c>
      <c r="N3" s="99">
        <v>0</v>
      </c>
      <c r="O3" s="125">
        <f>SUM(C3:N3)</f>
        <v>68049</v>
      </c>
      <c r="P3" s="1"/>
    </row>
    <row r="4" spans="1:16" x14ac:dyDescent="0.2">
      <c r="A4" s="135"/>
      <c r="B4" s="54">
        <v>2018</v>
      </c>
      <c r="C4" s="124">
        <v>0</v>
      </c>
      <c r="D4" s="54">
        <v>0</v>
      </c>
      <c r="E4" s="54">
        <v>628</v>
      </c>
      <c r="F4" s="54">
        <v>4671</v>
      </c>
      <c r="G4" s="88">
        <v>9945</v>
      </c>
      <c r="H4" s="88">
        <v>8933</v>
      </c>
      <c r="I4" s="88">
        <v>18479</v>
      </c>
      <c r="J4" s="88">
        <v>14911</v>
      </c>
      <c r="K4" s="88">
        <v>7272</v>
      </c>
      <c r="L4" s="88">
        <v>2822</v>
      </c>
      <c r="M4" s="54">
        <v>0</v>
      </c>
      <c r="N4" s="99">
        <v>0</v>
      </c>
      <c r="O4" s="14">
        <f t="shared" ref="O4:O12" si="0">SUM(C4:N4)</f>
        <v>67661</v>
      </c>
      <c r="P4" s="1"/>
    </row>
    <row r="5" spans="1:16" x14ac:dyDescent="0.2">
      <c r="A5" s="135"/>
      <c r="B5" s="54">
        <v>2017</v>
      </c>
      <c r="C5" s="55">
        <v>0</v>
      </c>
      <c r="D5" s="56">
        <v>0</v>
      </c>
      <c r="E5" s="56">
        <v>0</v>
      </c>
      <c r="F5" s="56">
        <v>4099</v>
      </c>
      <c r="G5" s="56">
        <v>7854</v>
      </c>
      <c r="H5" s="56">
        <v>8448</v>
      </c>
      <c r="I5" s="56">
        <v>21007</v>
      </c>
      <c r="J5" s="56">
        <v>17894</v>
      </c>
      <c r="K5" s="63">
        <v>6299</v>
      </c>
      <c r="L5" s="63">
        <v>2362</v>
      </c>
      <c r="M5" s="56">
        <v>0</v>
      </c>
      <c r="N5" s="56">
        <v>0</v>
      </c>
      <c r="O5" s="14">
        <f t="shared" si="0"/>
        <v>67963</v>
      </c>
      <c r="P5" s="1"/>
    </row>
    <row r="6" spans="1:16" x14ac:dyDescent="0.2">
      <c r="A6" s="135"/>
      <c r="B6" s="54">
        <v>2016</v>
      </c>
      <c r="C6" s="55">
        <v>0</v>
      </c>
      <c r="D6" s="56">
        <v>0</v>
      </c>
      <c r="E6" s="56">
        <v>1334</v>
      </c>
      <c r="F6" s="56">
        <v>2434</v>
      </c>
      <c r="G6" s="56">
        <v>7296</v>
      </c>
      <c r="H6" s="56">
        <v>7679</v>
      </c>
      <c r="I6" s="56">
        <v>21945</v>
      </c>
      <c r="J6" s="56">
        <v>17858</v>
      </c>
      <c r="K6" s="56">
        <v>6737</v>
      </c>
      <c r="L6" s="56">
        <v>2734</v>
      </c>
      <c r="M6" s="56">
        <v>30</v>
      </c>
      <c r="N6" s="57">
        <v>26</v>
      </c>
      <c r="O6" s="14">
        <f t="shared" si="0"/>
        <v>68073</v>
      </c>
      <c r="P6" s="1"/>
    </row>
    <row r="7" spans="1:16" x14ac:dyDescent="0.2">
      <c r="A7" s="135"/>
      <c r="B7" s="58">
        <v>2015</v>
      </c>
      <c r="C7" s="59">
        <v>0</v>
      </c>
      <c r="D7" s="60">
        <v>0</v>
      </c>
      <c r="E7" s="60">
        <v>0</v>
      </c>
      <c r="F7" s="60">
        <v>2436</v>
      </c>
      <c r="G7" s="60">
        <v>9104</v>
      </c>
      <c r="H7" s="60">
        <v>8017</v>
      </c>
      <c r="I7" s="60">
        <v>17371</v>
      </c>
      <c r="J7" s="60">
        <v>14534</v>
      </c>
      <c r="K7" s="60">
        <v>5799</v>
      </c>
      <c r="L7" s="60">
        <v>2486</v>
      </c>
      <c r="M7" s="60">
        <v>340</v>
      </c>
      <c r="N7" s="61">
        <v>0</v>
      </c>
      <c r="O7" s="14">
        <f t="shared" si="0"/>
        <v>60087</v>
      </c>
      <c r="P7" s="1"/>
    </row>
    <row r="8" spans="1:16" x14ac:dyDescent="0.2">
      <c r="A8" s="135"/>
      <c r="B8" s="18">
        <v>2014</v>
      </c>
      <c r="C8" s="62">
        <v>0</v>
      </c>
      <c r="D8" s="63">
        <v>0</v>
      </c>
      <c r="E8" s="63">
        <v>0</v>
      </c>
      <c r="F8" s="63">
        <v>3545</v>
      </c>
      <c r="G8" s="63">
        <v>6795</v>
      </c>
      <c r="H8" s="63">
        <v>7980</v>
      </c>
      <c r="I8" s="63">
        <v>16070</v>
      </c>
      <c r="J8" s="63">
        <v>18714</v>
      </c>
      <c r="K8" s="63">
        <v>4180</v>
      </c>
      <c r="L8" s="63">
        <v>2653</v>
      </c>
      <c r="M8" s="63">
        <v>0</v>
      </c>
      <c r="N8" s="64">
        <v>0</v>
      </c>
      <c r="O8" s="14">
        <f t="shared" si="0"/>
        <v>59937</v>
      </c>
      <c r="P8" s="1"/>
    </row>
    <row r="9" spans="1:16" x14ac:dyDescent="0.2">
      <c r="A9" s="135"/>
      <c r="B9" s="7">
        <v>2013</v>
      </c>
      <c r="C9" s="65">
        <v>0</v>
      </c>
      <c r="D9" s="66">
        <v>0</v>
      </c>
      <c r="E9" s="66">
        <v>0</v>
      </c>
      <c r="F9" s="66">
        <v>953</v>
      </c>
      <c r="G9" s="66">
        <v>6078</v>
      </c>
      <c r="H9" s="66">
        <v>7030</v>
      </c>
      <c r="I9" s="66">
        <v>15298</v>
      </c>
      <c r="J9" s="66">
        <v>16201</v>
      </c>
      <c r="K9" s="66">
        <v>4385</v>
      </c>
      <c r="L9" s="66">
        <v>2298</v>
      </c>
      <c r="M9" s="66">
        <v>0</v>
      </c>
      <c r="N9" s="67">
        <v>0</v>
      </c>
      <c r="O9" s="14">
        <f t="shared" si="0"/>
        <v>52243</v>
      </c>
      <c r="P9" s="1"/>
    </row>
    <row r="10" spans="1:16" x14ac:dyDescent="0.2">
      <c r="A10" s="135"/>
      <c r="B10" s="18">
        <v>2012</v>
      </c>
      <c r="C10" s="62">
        <v>0</v>
      </c>
      <c r="D10" s="63">
        <v>0</v>
      </c>
      <c r="E10" s="63">
        <v>47</v>
      </c>
      <c r="F10" s="63">
        <v>2769</v>
      </c>
      <c r="G10" s="63">
        <v>7174</v>
      </c>
      <c r="H10" s="63">
        <v>8304</v>
      </c>
      <c r="I10" s="63">
        <v>16848</v>
      </c>
      <c r="J10" s="63">
        <v>16945</v>
      </c>
      <c r="K10" s="63">
        <v>5735</v>
      </c>
      <c r="L10" s="63">
        <v>912</v>
      </c>
      <c r="M10" s="63">
        <v>0</v>
      </c>
      <c r="N10" s="64">
        <v>0</v>
      </c>
      <c r="O10" s="14">
        <f t="shared" si="0"/>
        <v>58734</v>
      </c>
      <c r="P10" s="1"/>
    </row>
    <row r="11" spans="1:16" x14ac:dyDescent="0.2">
      <c r="A11" s="135"/>
      <c r="B11" s="18">
        <v>2011</v>
      </c>
      <c r="C11" s="62">
        <v>0</v>
      </c>
      <c r="D11" s="63">
        <v>0</v>
      </c>
      <c r="E11" s="63">
        <v>0</v>
      </c>
      <c r="F11" s="63">
        <v>4222</v>
      </c>
      <c r="G11" s="63">
        <v>6655</v>
      </c>
      <c r="H11" s="63">
        <v>7996</v>
      </c>
      <c r="I11" s="63">
        <v>18779</v>
      </c>
      <c r="J11" s="63">
        <v>15732</v>
      </c>
      <c r="K11" s="63">
        <v>7092</v>
      </c>
      <c r="L11" s="63">
        <v>2766</v>
      </c>
      <c r="M11" s="63">
        <v>0</v>
      </c>
      <c r="N11" s="64">
        <v>0</v>
      </c>
      <c r="O11" s="14">
        <f t="shared" si="0"/>
        <v>63242</v>
      </c>
      <c r="P11" s="1"/>
    </row>
    <row r="12" spans="1:16" x14ac:dyDescent="0.2">
      <c r="A12" s="136"/>
      <c r="B12" s="18">
        <v>2010</v>
      </c>
      <c r="C12" s="68">
        <v>0</v>
      </c>
      <c r="D12" s="69">
        <v>0</v>
      </c>
      <c r="E12" s="69">
        <v>0</v>
      </c>
      <c r="F12" s="69">
        <v>3145</v>
      </c>
      <c r="G12" s="69">
        <v>5272</v>
      </c>
      <c r="H12" s="69">
        <v>7603</v>
      </c>
      <c r="I12" s="69">
        <v>17779</v>
      </c>
      <c r="J12" s="69">
        <v>13777</v>
      </c>
      <c r="K12" s="69">
        <v>4576</v>
      </c>
      <c r="L12" s="69">
        <v>2543</v>
      </c>
      <c r="M12" s="69">
        <v>0</v>
      </c>
      <c r="N12" s="70">
        <v>0</v>
      </c>
      <c r="O12" s="24">
        <f t="shared" si="0"/>
        <v>54695</v>
      </c>
      <c r="P12" s="1"/>
    </row>
    <row r="13" spans="1:16" ht="13.5" thickBot="1" x14ac:dyDescent="0.25">
      <c r="A13" s="25" t="s">
        <v>16</v>
      </c>
      <c r="B13" s="26"/>
      <c r="C13" s="71">
        <f t="shared" ref="C13:O13" si="1">AVERAGE(C2:C12)</f>
        <v>0</v>
      </c>
      <c r="D13" s="71">
        <f t="shared" si="1"/>
        <v>0</v>
      </c>
      <c r="E13" s="71">
        <f t="shared" si="1"/>
        <v>249.72727272727272</v>
      </c>
      <c r="F13" s="71">
        <f t="shared" si="1"/>
        <v>3020.909090909091</v>
      </c>
      <c r="G13" s="71">
        <f t="shared" si="1"/>
        <v>6785.818181818182</v>
      </c>
      <c r="H13" s="71">
        <f t="shared" si="1"/>
        <v>7802.272727272727</v>
      </c>
      <c r="I13" s="71">
        <f t="shared" si="1"/>
        <v>18603.454545454544</v>
      </c>
      <c r="J13" s="71">
        <f t="shared" si="1"/>
        <v>16701.18181818182</v>
      </c>
      <c r="K13" s="71">
        <f t="shared" si="1"/>
        <v>5862.454545454545</v>
      </c>
      <c r="L13" s="71">
        <f t="shared" si="1"/>
        <v>2498.818181818182</v>
      </c>
      <c r="M13" s="71">
        <f t="shared" si="1"/>
        <v>37</v>
      </c>
      <c r="N13" s="71">
        <f t="shared" si="1"/>
        <v>2.6</v>
      </c>
      <c r="O13" s="72">
        <f t="shared" si="1"/>
        <v>61560.63636363636</v>
      </c>
      <c r="P13" s="1"/>
    </row>
    <row r="14" spans="1:16" ht="14.25" thickTop="1" thickBot="1" x14ac:dyDescent="0.25">
      <c r="A14" s="1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1"/>
    </row>
    <row r="15" spans="1:16" ht="13.5" thickTop="1" x14ac:dyDescent="0.2">
      <c r="A15" s="140" t="s">
        <v>24</v>
      </c>
      <c r="B15" s="32">
        <v>2020</v>
      </c>
      <c r="C15" s="33">
        <v>0</v>
      </c>
      <c r="D15" s="38">
        <v>0</v>
      </c>
      <c r="E15" s="38">
        <v>17</v>
      </c>
      <c r="F15" s="38">
        <v>0</v>
      </c>
      <c r="G15" s="38">
        <v>334</v>
      </c>
      <c r="H15" s="5">
        <v>2517</v>
      </c>
      <c r="I15" s="5">
        <v>11749</v>
      </c>
      <c r="J15" s="5">
        <v>13094</v>
      </c>
      <c r="K15" s="5">
        <v>5505</v>
      </c>
      <c r="L15" s="38">
        <v>778</v>
      </c>
      <c r="M15" s="38"/>
      <c r="N15" s="3"/>
      <c r="O15" s="117">
        <f>SUM(C15:N15)</f>
        <v>33994</v>
      </c>
      <c r="P15" s="1"/>
    </row>
    <row r="16" spans="1:16" x14ac:dyDescent="0.2">
      <c r="A16" s="141"/>
      <c r="B16" s="103">
        <v>2019</v>
      </c>
      <c r="C16" s="108">
        <v>0</v>
      </c>
      <c r="D16" s="84">
        <v>0</v>
      </c>
      <c r="E16" s="84">
        <v>262</v>
      </c>
      <c r="F16" s="85">
        <v>3631</v>
      </c>
      <c r="G16" s="85">
        <v>6715</v>
      </c>
      <c r="H16" s="85">
        <v>6420</v>
      </c>
      <c r="I16" s="85">
        <v>11693</v>
      </c>
      <c r="J16" s="85">
        <v>13164</v>
      </c>
      <c r="K16" s="85">
        <v>5683</v>
      </c>
      <c r="L16" s="84">
        <v>4924</v>
      </c>
      <c r="M16" s="84">
        <v>26</v>
      </c>
      <c r="N16" s="7">
        <v>209</v>
      </c>
      <c r="O16" s="125">
        <f>SUM(C16:N16)</f>
        <v>52727</v>
      </c>
      <c r="P16" s="1"/>
    </row>
    <row r="17" spans="1:16" x14ac:dyDescent="0.2">
      <c r="A17" s="141"/>
      <c r="B17" s="118">
        <v>2018</v>
      </c>
      <c r="C17" s="9">
        <v>0</v>
      </c>
      <c r="D17" s="10">
        <v>12</v>
      </c>
      <c r="E17" s="10">
        <v>450</v>
      </c>
      <c r="F17" s="10">
        <v>3576</v>
      </c>
      <c r="G17" s="98">
        <v>6372</v>
      </c>
      <c r="H17" s="10">
        <v>5665</v>
      </c>
      <c r="I17" s="10">
        <v>11179</v>
      </c>
      <c r="J17" s="10">
        <v>11384</v>
      </c>
      <c r="K17" s="98">
        <v>6634</v>
      </c>
      <c r="L17" s="10">
        <v>4384</v>
      </c>
      <c r="M17" s="10">
        <v>18</v>
      </c>
      <c r="N17" s="100">
        <v>304</v>
      </c>
      <c r="O17" s="101">
        <f t="shared" ref="O17:O25" si="2">SUM(C17:N17)</f>
        <v>49978</v>
      </c>
      <c r="P17" s="1"/>
    </row>
    <row r="18" spans="1:16" x14ac:dyDescent="0.2">
      <c r="A18" s="141"/>
      <c r="B18" s="99">
        <v>2017</v>
      </c>
      <c r="C18" s="98">
        <v>0</v>
      </c>
      <c r="D18" s="10">
        <v>6</v>
      </c>
      <c r="E18" s="10">
        <v>38</v>
      </c>
      <c r="F18" s="10">
        <v>4321</v>
      </c>
      <c r="G18" s="10">
        <v>6133</v>
      </c>
      <c r="H18" s="10">
        <v>6147</v>
      </c>
      <c r="I18" s="10">
        <v>11729</v>
      </c>
      <c r="J18" s="10">
        <v>12065</v>
      </c>
      <c r="K18" s="10">
        <v>5447</v>
      </c>
      <c r="L18" s="10">
        <v>4023</v>
      </c>
      <c r="M18" s="10">
        <v>0</v>
      </c>
      <c r="N18" s="100">
        <v>241</v>
      </c>
      <c r="O18" s="101">
        <f t="shared" si="2"/>
        <v>50150</v>
      </c>
      <c r="P18" s="1"/>
    </row>
    <row r="19" spans="1:16" x14ac:dyDescent="0.2">
      <c r="A19" s="141"/>
      <c r="B19" s="7">
        <v>2016</v>
      </c>
      <c r="C19" s="9">
        <v>0</v>
      </c>
      <c r="D19" s="10">
        <v>15</v>
      </c>
      <c r="E19" s="10">
        <v>852</v>
      </c>
      <c r="F19" s="10">
        <v>2646</v>
      </c>
      <c r="G19" s="10">
        <v>6408</v>
      </c>
      <c r="H19" s="10">
        <v>5377</v>
      </c>
      <c r="I19" s="10">
        <v>12564</v>
      </c>
      <c r="J19" s="10">
        <v>15010</v>
      </c>
      <c r="K19" s="10">
        <v>5445</v>
      </c>
      <c r="L19" s="10">
        <v>4401</v>
      </c>
      <c r="M19" s="10">
        <v>19</v>
      </c>
      <c r="N19" s="13">
        <v>355</v>
      </c>
      <c r="O19" s="11">
        <f t="shared" si="2"/>
        <v>53092</v>
      </c>
      <c r="P19" s="1"/>
    </row>
    <row r="20" spans="1:16" x14ac:dyDescent="0.2">
      <c r="A20" s="141"/>
      <c r="B20" s="7">
        <v>2015</v>
      </c>
      <c r="C20" s="9">
        <v>0</v>
      </c>
      <c r="D20" s="10">
        <v>12</v>
      </c>
      <c r="E20" s="10">
        <v>5</v>
      </c>
      <c r="F20" s="10">
        <v>2123</v>
      </c>
      <c r="G20" s="10">
        <v>5184</v>
      </c>
      <c r="H20" s="10">
        <v>5035</v>
      </c>
      <c r="I20" s="10">
        <v>10525</v>
      </c>
      <c r="J20" s="10">
        <v>11401</v>
      </c>
      <c r="K20" s="10">
        <v>5318</v>
      </c>
      <c r="L20" s="10">
        <v>3994</v>
      </c>
      <c r="M20" s="10">
        <v>91</v>
      </c>
      <c r="N20" s="13">
        <v>231</v>
      </c>
      <c r="O20" s="11">
        <f t="shared" si="2"/>
        <v>43919</v>
      </c>
      <c r="P20" s="1"/>
    </row>
    <row r="21" spans="1:16" x14ac:dyDescent="0.2">
      <c r="A21" s="141"/>
      <c r="B21" s="7">
        <v>2014</v>
      </c>
      <c r="C21" s="9">
        <v>0</v>
      </c>
      <c r="D21" s="10">
        <v>293</v>
      </c>
      <c r="E21" s="10">
        <v>107</v>
      </c>
      <c r="F21" s="10">
        <v>2579</v>
      </c>
      <c r="G21" s="10">
        <v>5718</v>
      </c>
      <c r="H21" s="10">
        <v>4785</v>
      </c>
      <c r="I21" s="10">
        <v>8883</v>
      </c>
      <c r="J21" s="10">
        <v>11440</v>
      </c>
      <c r="K21" s="10">
        <v>4098</v>
      </c>
      <c r="L21" s="10">
        <v>3092</v>
      </c>
      <c r="M21" s="10">
        <v>15</v>
      </c>
      <c r="N21" s="13">
        <v>190</v>
      </c>
      <c r="O21" s="11">
        <f t="shared" si="2"/>
        <v>41200</v>
      </c>
      <c r="P21" s="1"/>
    </row>
    <row r="22" spans="1:16" x14ac:dyDescent="0.2">
      <c r="A22" s="141"/>
      <c r="B22" s="18">
        <v>2013</v>
      </c>
      <c r="C22" s="15">
        <v>0</v>
      </c>
      <c r="D22" s="35">
        <v>0</v>
      </c>
      <c r="E22" s="16">
        <v>184</v>
      </c>
      <c r="F22" s="16">
        <v>2043</v>
      </c>
      <c r="G22" s="16">
        <v>6101</v>
      </c>
      <c r="H22" s="16">
        <v>4507</v>
      </c>
      <c r="I22" s="16">
        <v>8127</v>
      </c>
      <c r="J22" s="36">
        <v>10288</v>
      </c>
      <c r="K22" s="16">
        <v>3890</v>
      </c>
      <c r="L22" s="16">
        <v>2994</v>
      </c>
      <c r="M22" s="16">
        <v>11</v>
      </c>
      <c r="N22" s="17">
        <v>23</v>
      </c>
      <c r="O22" s="14">
        <f t="shared" si="2"/>
        <v>38168</v>
      </c>
      <c r="P22" s="1"/>
    </row>
    <row r="23" spans="1:16" x14ac:dyDescent="0.2">
      <c r="A23" s="141"/>
      <c r="B23" s="18">
        <v>2012</v>
      </c>
      <c r="C23" s="15">
        <v>0</v>
      </c>
      <c r="D23" s="35">
        <v>26</v>
      </c>
      <c r="E23" s="16">
        <v>51</v>
      </c>
      <c r="F23" s="16">
        <v>2390</v>
      </c>
      <c r="G23" s="16">
        <v>4855</v>
      </c>
      <c r="H23" s="16">
        <v>4367</v>
      </c>
      <c r="I23" s="16">
        <v>8133</v>
      </c>
      <c r="J23" s="36">
        <v>9475</v>
      </c>
      <c r="K23" s="16">
        <v>4503</v>
      </c>
      <c r="L23" s="16">
        <v>2452</v>
      </c>
      <c r="M23" s="16">
        <v>0</v>
      </c>
      <c r="N23" s="17">
        <v>0</v>
      </c>
      <c r="O23" s="14">
        <f t="shared" si="2"/>
        <v>36252</v>
      </c>
      <c r="P23" s="1"/>
    </row>
    <row r="24" spans="1:16" x14ac:dyDescent="0.2">
      <c r="A24" s="141"/>
      <c r="B24" s="18">
        <v>2011</v>
      </c>
      <c r="C24" s="15">
        <v>0</v>
      </c>
      <c r="D24" s="16">
        <v>16</v>
      </c>
      <c r="E24" s="16">
        <v>15</v>
      </c>
      <c r="F24" s="16">
        <v>2511</v>
      </c>
      <c r="G24" s="16">
        <v>4250</v>
      </c>
      <c r="H24" s="16">
        <v>5026</v>
      </c>
      <c r="I24" s="16">
        <v>10197</v>
      </c>
      <c r="J24" s="36">
        <v>10581</v>
      </c>
      <c r="K24" s="16">
        <v>4776</v>
      </c>
      <c r="L24" s="16">
        <v>2748</v>
      </c>
      <c r="M24" s="16">
        <v>11</v>
      </c>
      <c r="N24" s="17">
        <v>17</v>
      </c>
      <c r="O24" s="14">
        <f t="shared" si="2"/>
        <v>40148</v>
      </c>
      <c r="P24" s="1"/>
    </row>
    <row r="25" spans="1:16" x14ac:dyDescent="0.2">
      <c r="A25" s="142"/>
      <c r="B25" s="73">
        <v>2010</v>
      </c>
      <c r="C25" s="21">
        <v>0</v>
      </c>
      <c r="D25" s="22">
        <v>11</v>
      </c>
      <c r="E25" s="22">
        <v>19</v>
      </c>
      <c r="F25" s="22">
        <v>2866</v>
      </c>
      <c r="G25" s="22">
        <v>5779</v>
      </c>
      <c r="H25" s="22">
        <v>5843</v>
      </c>
      <c r="I25" s="22">
        <v>11045</v>
      </c>
      <c r="J25" s="37">
        <v>5195</v>
      </c>
      <c r="K25" s="22">
        <v>4572</v>
      </c>
      <c r="L25" s="22">
        <v>3185</v>
      </c>
      <c r="M25" s="22">
        <v>17</v>
      </c>
      <c r="N25" s="23">
        <v>18</v>
      </c>
      <c r="O25" s="74">
        <f t="shared" si="2"/>
        <v>38550</v>
      </c>
      <c r="P25" s="1"/>
    </row>
    <row r="26" spans="1:16" ht="13.5" thickBot="1" x14ac:dyDescent="0.25">
      <c r="A26" s="25" t="s">
        <v>16</v>
      </c>
      <c r="B26" s="26"/>
      <c r="C26" s="27">
        <f t="shared" ref="C26:O26" si="3">AVERAGE(C15:C25)</f>
        <v>0</v>
      </c>
      <c r="D26" s="27">
        <f t="shared" si="3"/>
        <v>35.545454545454547</v>
      </c>
      <c r="E26" s="27">
        <f t="shared" si="3"/>
        <v>181.81818181818181</v>
      </c>
      <c r="F26" s="27">
        <f t="shared" si="3"/>
        <v>2607.818181818182</v>
      </c>
      <c r="G26" s="27">
        <f t="shared" si="3"/>
        <v>5259</v>
      </c>
      <c r="H26" s="27">
        <f t="shared" si="3"/>
        <v>5062.636363636364</v>
      </c>
      <c r="I26" s="27">
        <f t="shared" si="3"/>
        <v>10529.454545454546</v>
      </c>
      <c r="J26" s="27">
        <f t="shared" si="3"/>
        <v>11190.636363636364</v>
      </c>
      <c r="K26" s="27">
        <f t="shared" si="3"/>
        <v>5079.181818181818</v>
      </c>
      <c r="L26" s="27">
        <f t="shared" si="3"/>
        <v>3361.3636363636365</v>
      </c>
      <c r="M26" s="27">
        <f t="shared" si="3"/>
        <v>20.8</v>
      </c>
      <c r="N26" s="27">
        <f t="shared" si="3"/>
        <v>158.80000000000001</v>
      </c>
      <c r="O26" s="72">
        <f t="shared" si="3"/>
        <v>43470.727272727272</v>
      </c>
      <c r="P26" s="1"/>
    </row>
    <row r="27" spans="1:16" ht="14.25" thickTop="1" thickBot="1" x14ac:dyDescent="0.25">
      <c r="A27" s="1"/>
      <c r="B27" s="30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1"/>
    </row>
    <row r="28" spans="1:16" ht="13.5" thickTop="1" x14ac:dyDescent="0.2">
      <c r="A28" s="137" t="s">
        <v>25</v>
      </c>
      <c r="B28" s="3">
        <v>2020</v>
      </c>
      <c r="C28" s="128">
        <v>0</v>
      </c>
      <c r="D28" s="5">
        <v>0</v>
      </c>
      <c r="E28" s="5">
        <v>0</v>
      </c>
      <c r="F28" s="5">
        <v>0</v>
      </c>
      <c r="G28" s="5">
        <v>204</v>
      </c>
      <c r="H28" s="5">
        <v>1409</v>
      </c>
      <c r="I28" s="5">
        <v>7077</v>
      </c>
      <c r="J28" s="5">
        <v>7324</v>
      </c>
      <c r="K28" s="5">
        <v>2011</v>
      </c>
      <c r="L28" s="5">
        <v>249</v>
      </c>
      <c r="M28" s="5"/>
      <c r="N28" s="34"/>
      <c r="O28" s="6">
        <f>SUM(C28:N28)</f>
        <v>18274</v>
      </c>
      <c r="P28" s="1"/>
    </row>
    <row r="29" spans="1:16" x14ac:dyDescent="0.2">
      <c r="A29" s="138"/>
      <c r="B29" s="103">
        <v>2019</v>
      </c>
      <c r="C29" s="111">
        <v>0</v>
      </c>
      <c r="D29" s="85">
        <v>0</v>
      </c>
      <c r="E29" s="85">
        <v>97</v>
      </c>
      <c r="F29" s="85">
        <v>1848</v>
      </c>
      <c r="G29" s="85">
        <v>1733</v>
      </c>
      <c r="H29" s="85">
        <v>2983</v>
      </c>
      <c r="I29" s="85">
        <v>5328</v>
      </c>
      <c r="J29" s="85">
        <v>6653</v>
      </c>
      <c r="K29" s="85">
        <v>1600</v>
      </c>
      <c r="L29" s="85">
        <v>1104</v>
      </c>
      <c r="M29" s="85">
        <v>106</v>
      </c>
      <c r="N29" s="86">
        <v>1247</v>
      </c>
      <c r="O29" s="11">
        <f>SUM(C29:N29)</f>
        <v>22699</v>
      </c>
      <c r="P29" s="1"/>
    </row>
    <row r="30" spans="1:16" x14ac:dyDescent="0.2">
      <c r="A30" s="138"/>
      <c r="B30" s="118">
        <v>2018</v>
      </c>
      <c r="C30" s="98">
        <v>0</v>
      </c>
      <c r="D30" s="10">
        <v>0</v>
      </c>
      <c r="E30" s="10">
        <v>226</v>
      </c>
      <c r="F30" s="10">
        <v>954</v>
      </c>
      <c r="G30" s="98">
        <v>1800</v>
      </c>
      <c r="H30" s="10">
        <v>2441</v>
      </c>
      <c r="I30" s="10">
        <v>5017</v>
      </c>
      <c r="J30" s="10">
        <v>5165</v>
      </c>
      <c r="K30" s="10">
        <v>1855</v>
      </c>
      <c r="L30" s="98">
        <v>905</v>
      </c>
      <c r="M30" s="10">
        <v>20</v>
      </c>
      <c r="N30" s="100">
        <v>642</v>
      </c>
      <c r="O30" s="11">
        <f t="shared" ref="O30:O38" si="4">SUM(C30:N30)</f>
        <v>19025</v>
      </c>
      <c r="P30" s="1"/>
    </row>
    <row r="31" spans="1:16" x14ac:dyDescent="0.2">
      <c r="A31" s="138"/>
      <c r="B31" s="7">
        <v>2017</v>
      </c>
      <c r="C31" s="9">
        <v>0</v>
      </c>
      <c r="D31" s="10">
        <v>0</v>
      </c>
      <c r="E31" s="10">
        <v>0</v>
      </c>
      <c r="F31" s="10">
        <v>1449</v>
      </c>
      <c r="G31" s="10">
        <v>1867</v>
      </c>
      <c r="H31" s="10">
        <v>2196</v>
      </c>
      <c r="I31" s="10">
        <v>4503</v>
      </c>
      <c r="J31" s="10">
        <v>4711</v>
      </c>
      <c r="K31" s="10">
        <v>1506</v>
      </c>
      <c r="L31" s="10">
        <v>730</v>
      </c>
      <c r="M31" s="10">
        <v>0</v>
      </c>
      <c r="N31" s="13">
        <v>516</v>
      </c>
      <c r="O31" s="11">
        <f t="shared" si="4"/>
        <v>17478</v>
      </c>
      <c r="P31" s="1"/>
    </row>
    <row r="32" spans="1:16" x14ac:dyDescent="0.2">
      <c r="A32" s="138"/>
      <c r="B32" s="7">
        <v>2016</v>
      </c>
      <c r="C32" s="9">
        <v>0</v>
      </c>
      <c r="D32" s="10">
        <v>0</v>
      </c>
      <c r="E32" s="10">
        <v>830</v>
      </c>
      <c r="F32" s="10">
        <v>1110</v>
      </c>
      <c r="G32" s="10">
        <v>1979</v>
      </c>
      <c r="H32" s="10">
        <v>2160</v>
      </c>
      <c r="I32" s="10">
        <v>5254</v>
      </c>
      <c r="J32" s="10">
        <v>4789</v>
      </c>
      <c r="K32" s="10">
        <v>1165</v>
      </c>
      <c r="L32" s="10">
        <v>921</v>
      </c>
      <c r="M32" s="10">
        <v>136</v>
      </c>
      <c r="N32" s="13">
        <v>964</v>
      </c>
      <c r="O32" s="11">
        <f t="shared" si="4"/>
        <v>19308</v>
      </c>
      <c r="P32" s="1"/>
    </row>
    <row r="33" spans="1:16" x14ac:dyDescent="0.2">
      <c r="A33" s="138"/>
      <c r="B33" s="7">
        <v>2015</v>
      </c>
      <c r="C33" s="9">
        <v>0</v>
      </c>
      <c r="D33" s="10">
        <v>0</v>
      </c>
      <c r="E33" s="10">
        <v>0</v>
      </c>
      <c r="F33" s="10">
        <v>1135</v>
      </c>
      <c r="G33" s="10">
        <v>2204</v>
      </c>
      <c r="H33" s="10">
        <v>2047</v>
      </c>
      <c r="I33" s="10">
        <v>4125</v>
      </c>
      <c r="J33" s="10">
        <v>4344</v>
      </c>
      <c r="K33" s="10">
        <v>1276</v>
      </c>
      <c r="L33" s="10">
        <v>1018</v>
      </c>
      <c r="M33" s="10">
        <v>93</v>
      </c>
      <c r="N33" s="13">
        <v>844</v>
      </c>
      <c r="O33" s="11">
        <f t="shared" si="4"/>
        <v>17086</v>
      </c>
      <c r="P33" s="1"/>
    </row>
    <row r="34" spans="1:16" x14ac:dyDescent="0.2">
      <c r="A34" s="138"/>
      <c r="B34" s="7">
        <v>2014</v>
      </c>
      <c r="C34" s="9">
        <v>0</v>
      </c>
      <c r="D34" s="10">
        <v>18</v>
      </c>
      <c r="E34" s="10">
        <v>0</v>
      </c>
      <c r="F34" s="10">
        <v>1428</v>
      </c>
      <c r="G34" s="10">
        <v>2369</v>
      </c>
      <c r="H34" s="10">
        <v>2981</v>
      </c>
      <c r="I34" s="10">
        <v>4096</v>
      </c>
      <c r="J34" s="10">
        <v>5086</v>
      </c>
      <c r="K34" s="10">
        <v>1410</v>
      </c>
      <c r="L34" s="10">
        <v>997</v>
      </c>
      <c r="M34" s="10">
        <v>64</v>
      </c>
      <c r="N34" s="13">
        <v>436</v>
      </c>
      <c r="O34" s="11">
        <f t="shared" si="4"/>
        <v>18885</v>
      </c>
      <c r="P34" s="1"/>
    </row>
    <row r="35" spans="1:16" x14ac:dyDescent="0.2">
      <c r="A35" s="138"/>
      <c r="B35" s="18">
        <v>2013</v>
      </c>
      <c r="C35" s="15">
        <v>0</v>
      </c>
      <c r="D35" s="16">
        <v>0</v>
      </c>
      <c r="E35" s="16">
        <v>62</v>
      </c>
      <c r="F35" s="16">
        <v>567</v>
      </c>
      <c r="G35" s="16">
        <v>1856</v>
      </c>
      <c r="H35" s="16">
        <v>1961</v>
      </c>
      <c r="I35" s="16">
        <v>4090</v>
      </c>
      <c r="J35" s="36">
        <v>4854</v>
      </c>
      <c r="K35" s="16">
        <v>1717</v>
      </c>
      <c r="L35" s="16">
        <v>1283</v>
      </c>
      <c r="M35" s="16">
        <v>125</v>
      </c>
      <c r="N35" s="17">
        <v>447</v>
      </c>
      <c r="O35" s="14">
        <f t="shared" si="4"/>
        <v>16962</v>
      </c>
      <c r="P35" s="1"/>
    </row>
    <row r="36" spans="1:16" x14ac:dyDescent="0.2">
      <c r="A36" s="138"/>
      <c r="B36" s="18">
        <v>2012</v>
      </c>
      <c r="C36" s="15">
        <v>0</v>
      </c>
      <c r="D36" s="16">
        <v>0</v>
      </c>
      <c r="E36" s="16">
        <v>22</v>
      </c>
      <c r="F36" s="16">
        <v>846</v>
      </c>
      <c r="G36" s="16">
        <v>1965</v>
      </c>
      <c r="H36" s="16">
        <v>2052</v>
      </c>
      <c r="I36" s="16">
        <v>5888</v>
      </c>
      <c r="J36" s="36">
        <v>5163</v>
      </c>
      <c r="K36" s="16">
        <v>1785</v>
      </c>
      <c r="L36" s="16">
        <v>845</v>
      </c>
      <c r="M36" s="16">
        <v>18</v>
      </c>
      <c r="N36" s="17">
        <v>423</v>
      </c>
      <c r="O36" s="14">
        <f t="shared" si="4"/>
        <v>19007</v>
      </c>
      <c r="P36" s="1"/>
    </row>
    <row r="37" spans="1:16" x14ac:dyDescent="0.2">
      <c r="A37" s="138"/>
      <c r="B37" s="18">
        <v>2011</v>
      </c>
      <c r="C37" s="15">
        <v>25</v>
      </c>
      <c r="D37" s="16">
        <v>25</v>
      </c>
      <c r="E37" s="16">
        <v>0</v>
      </c>
      <c r="F37" s="16">
        <v>1027</v>
      </c>
      <c r="G37" s="16">
        <v>1336</v>
      </c>
      <c r="H37" s="16">
        <v>2816</v>
      </c>
      <c r="I37" s="16">
        <v>4903</v>
      </c>
      <c r="J37" s="36">
        <v>4017</v>
      </c>
      <c r="K37" s="16">
        <v>2605</v>
      </c>
      <c r="L37" s="16">
        <v>1030</v>
      </c>
      <c r="M37" s="16">
        <v>26</v>
      </c>
      <c r="N37" s="17">
        <v>528</v>
      </c>
      <c r="O37" s="14">
        <f t="shared" si="4"/>
        <v>18338</v>
      </c>
      <c r="P37" s="1"/>
    </row>
    <row r="38" spans="1:16" x14ac:dyDescent="0.2">
      <c r="A38" s="139"/>
      <c r="B38" s="73">
        <v>2010</v>
      </c>
      <c r="C38" s="21">
        <v>63</v>
      </c>
      <c r="D38" s="22">
        <v>0</v>
      </c>
      <c r="E38" s="22">
        <v>1</v>
      </c>
      <c r="F38" s="22">
        <v>1471</v>
      </c>
      <c r="G38" s="22">
        <v>1586</v>
      </c>
      <c r="H38" s="22">
        <v>1708</v>
      </c>
      <c r="I38" s="22">
        <v>5037</v>
      </c>
      <c r="J38" s="37">
        <v>2257</v>
      </c>
      <c r="K38" s="22">
        <v>1079</v>
      </c>
      <c r="L38" s="22">
        <v>1217</v>
      </c>
      <c r="M38" s="22">
        <v>107</v>
      </c>
      <c r="N38" s="23">
        <v>289</v>
      </c>
      <c r="O38" s="74">
        <f t="shared" si="4"/>
        <v>14815</v>
      </c>
      <c r="P38" s="1"/>
    </row>
    <row r="39" spans="1:16" ht="13.5" thickBot="1" x14ac:dyDescent="0.25">
      <c r="A39" s="25" t="s">
        <v>16</v>
      </c>
      <c r="B39" s="26"/>
      <c r="C39" s="27">
        <f>AVERAGE(C28:C38)</f>
        <v>8</v>
      </c>
      <c r="D39" s="27">
        <f t="shared" ref="D39:N39" si="5">AVERAGE(D28:D38)</f>
        <v>3.9090909090909092</v>
      </c>
      <c r="E39" s="27">
        <f t="shared" si="5"/>
        <v>112.54545454545455</v>
      </c>
      <c r="F39" s="27">
        <f t="shared" si="5"/>
        <v>1075.909090909091</v>
      </c>
      <c r="G39" s="27">
        <f t="shared" si="5"/>
        <v>1718.090909090909</v>
      </c>
      <c r="H39" s="27">
        <f t="shared" si="5"/>
        <v>2250.3636363636365</v>
      </c>
      <c r="I39" s="27">
        <f t="shared" si="5"/>
        <v>5028.909090909091</v>
      </c>
      <c r="J39" s="27">
        <f t="shared" si="5"/>
        <v>4942.090909090909</v>
      </c>
      <c r="K39" s="27">
        <f t="shared" si="5"/>
        <v>1637.1818181818182</v>
      </c>
      <c r="L39" s="27">
        <f t="shared" si="5"/>
        <v>936.27272727272725</v>
      </c>
      <c r="M39" s="27">
        <f t="shared" si="5"/>
        <v>69.5</v>
      </c>
      <c r="N39" s="27">
        <f t="shared" si="5"/>
        <v>633.6</v>
      </c>
      <c r="O39" s="72">
        <f>AVERAGE(O28:O38)</f>
        <v>18352.454545454544</v>
      </c>
      <c r="P39" s="1"/>
    </row>
    <row r="40" spans="1:16" ht="14.25" thickTop="1" thickBot="1" x14ac:dyDescent="0.25">
      <c r="A40" s="1"/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1"/>
    </row>
    <row r="41" spans="1:16" ht="13.5" thickTop="1" x14ac:dyDescent="0.2">
      <c r="A41" s="137" t="s">
        <v>26</v>
      </c>
      <c r="B41" s="32">
        <v>2020</v>
      </c>
      <c r="C41" s="114">
        <v>0</v>
      </c>
      <c r="D41" s="5">
        <v>0</v>
      </c>
      <c r="E41" s="5">
        <v>5</v>
      </c>
      <c r="F41" s="5">
        <v>0</v>
      </c>
      <c r="G41" s="5">
        <v>311</v>
      </c>
      <c r="H41" s="5">
        <v>1926</v>
      </c>
      <c r="I41" s="5">
        <v>6090</v>
      </c>
      <c r="J41" s="5">
        <v>6152</v>
      </c>
      <c r="K41" s="5">
        <v>2476</v>
      </c>
      <c r="L41" s="5">
        <v>388</v>
      </c>
      <c r="M41" s="5"/>
      <c r="N41" s="34"/>
      <c r="O41" s="6">
        <f>SUM(C41:N41)</f>
        <v>17348</v>
      </c>
      <c r="P41" s="1"/>
    </row>
    <row r="42" spans="1:16" x14ac:dyDescent="0.2">
      <c r="A42" s="138"/>
      <c r="B42" s="103">
        <v>2019</v>
      </c>
      <c r="C42" s="111">
        <v>0</v>
      </c>
      <c r="D42" s="85">
        <v>0</v>
      </c>
      <c r="E42" s="85">
        <v>288</v>
      </c>
      <c r="F42" s="85">
        <v>1600</v>
      </c>
      <c r="G42" s="85">
        <v>3155</v>
      </c>
      <c r="H42" s="85">
        <v>3028</v>
      </c>
      <c r="I42" s="85">
        <v>6876</v>
      </c>
      <c r="J42" s="85">
        <v>6784</v>
      </c>
      <c r="K42" s="85">
        <v>2472</v>
      </c>
      <c r="L42" s="85">
        <v>1532</v>
      </c>
      <c r="M42" s="85">
        <v>0</v>
      </c>
      <c r="N42" s="86">
        <v>0</v>
      </c>
      <c r="O42" s="11">
        <f>SUM(C42:N42)</f>
        <v>25735</v>
      </c>
      <c r="P42" s="1"/>
    </row>
    <row r="43" spans="1:16" x14ac:dyDescent="0.2">
      <c r="A43" s="138"/>
      <c r="B43" s="121">
        <v>2018</v>
      </c>
      <c r="C43" s="98">
        <v>0</v>
      </c>
      <c r="D43" s="10">
        <v>0</v>
      </c>
      <c r="E43" s="10">
        <v>255</v>
      </c>
      <c r="F43" s="10">
        <v>1449</v>
      </c>
      <c r="G43" s="10">
        <v>2912</v>
      </c>
      <c r="H43" s="10">
        <v>2873</v>
      </c>
      <c r="I43" s="10">
        <v>6681</v>
      </c>
      <c r="J43" s="10">
        <v>5802</v>
      </c>
      <c r="K43" s="10">
        <v>2637</v>
      </c>
      <c r="L43" s="10">
        <v>1172</v>
      </c>
      <c r="M43" s="98">
        <v>0</v>
      </c>
      <c r="N43" s="100">
        <v>1232</v>
      </c>
      <c r="O43" s="101">
        <f t="shared" ref="O43:O51" si="6">SUM(C43:N43)</f>
        <v>25013</v>
      </c>
      <c r="P43" s="1"/>
    </row>
    <row r="44" spans="1:16" x14ac:dyDescent="0.2">
      <c r="A44" s="138"/>
      <c r="B44" s="119">
        <v>2017</v>
      </c>
      <c r="C44" s="102">
        <v>24</v>
      </c>
      <c r="D44" s="10">
        <v>2</v>
      </c>
      <c r="E44" s="10">
        <v>132</v>
      </c>
      <c r="F44" s="10">
        <v>1825</v>
      </c>
      <c r="G44" s="10">
        <v>2645</v>
      </c>
      <c r="H44" s="10">
        <v>3078</v>
      </c>
      <c r="I44" s="10">
        <v>7319</v>
      </c>
      <c r="J44" s="10">
        <v>6569</v>
      </c>
      <c r="K44" s="10">
        <v>2991</v>
      </c>
      <c r="L44" s="16">
        <v>1408</v>
      </c>
      <c r="M44" s="36">
        <v>0</v>
      </c>
      <c r="N44" s="104">
        <v>12</v>
      </c>
      <c r="O44" s="105">
        <f t="shared" si="6"/>
        <v>26005</v>
      </c>
      <c r="P44" s="1"/>
    </row>
    <row r="45" spans="1:16" x14ac:dyDescent="0.2">
      <c r="A45" s="138"/>
      <c r="B45" s="12">
        <v>2016</v>
      </c>
      <c r="C45" s="9">
        <v>0</v>
      </c>
      <c r="D45" s="10">
        <v>2</v>
      </c>
      <c r="E45" s="10">
        <v>489</v>
      </c>
      <c r="F45" s="10">
        <v>984</v>
      </c>
      <c r="G45" s="10">
        <v>2977</v>
      </c>
      <c r="H45" s="10">
        <v>2991</v>
      </c>
      <c r="I45" s="10">
        <v>7888</v>
      </c>
      <c r="J45" s="10">
        <v>7757</v>
      </c>
      <c r="K45" s="10">
        <v>2234</v>
      </c>
      <c r="L45" s="10">
        <v>1466</v>
      </c>
      <c r="M45" s="10">
        <v>0</v>
      </c>
      <c r="N45" s="13">
        <v>676</v>
      </c>
      <c r="O45" s="11">
        <f t="shared" si="6"/>
        <v>27464</v>
      </c>
      <c r="P45" s="1"/>
    </row>
    <row r="46" spans="1:16" x14ac:dyDescent="0.2">
      <c r="A46" s="138"/>
      <c r="B46" s="12">
        <v>2015</v>
      </c>
      <c r="C46" s="9">
        <v>83</v>
      </c>
      <c r="D46" s="10">
        <v>15</v>
      </c>
      <c r="E46" s="10">
        <v>591</v>
      </c>
      <c r="F46" s="10">
        <v>1388</v>
      </c>
      <c r="G46" s="10">
        <v>2822</v>
      </c>
      <c r="H46" s="10">
        <v>2809</v>
      </c>
      <c r="I46" s="10">
        <v>6412</v>
      </c>
      <c r="J46" s="10">
        <v>6624</v>
      </c>
      <c r="K46" s="10">
        <v>2392</v>
      </c>
      <c r="L46" s="10">
        <v>1297</v>
      </c>
      <c r="M46" s="10">
        <v>64</v>
      </c>
      <c r="N46" s="13">
        <v>0</v>
      </c>
      <c r="O46" s="14">
        <f t="shared" si="6"/>
        <v>24497</v>
      </c>
      <c r="P46" s="1"/>
    </row>
    <row r="47" spans="1:16" x14ac:dyDescent="0.2">
      <c r="A47" s="138"/>
      <c r="B47" s="12">
        <v>2014</v>
      </c>
      <c r="C47" s="9">
        <v>50</v>
      </c>
      <c r="D47" s="10">
        <v>0</v>
      </c>
      <c r="E47" s="10">
        <v>492</v>
      </c>
      <c r="F47" s="10">
        <v>1448</v>
      </c>
      <c r="G47" s="10">
        <v>2544</v>
      </c>
      <c r="H47" s="10">
        <v>3385</v>
      </c>
      <c r="I47" s="10">
        <v>5835</v>
      </c>
      <c r="J47" s="10">
        <v>7082</v>
      </c>
      <c r="K47" s="10">
        <v>2139</v>
      </c>
      <c r="L47" s="10">
        <v>1410</v>
      </c>
      <c r="M47" s="10">
        <v>0</v>
      </c>
      <c r="N47" s="13">
        <v>549</v>
      </c>
      <c r="O47" s="14">
        <f t="shared" si="6"/>
        <v>24934</v>
      </c>
      <c r="P47" s="1"/>
    </row>
    <row r="48" spans="1:16" x14ac:dyDescent="0.2">
      <c r="A48" s="138"/>
      <c r="B48" s="19">
        <v>2013</v>
      </c>
      <c r="C48" s="15">
        <v>0</v>
      </c>
      <c r="D48" s="16">
        <v>0</v>
      </c>
      <c r="E48" s="16">
        <v>163</v>
      </c>
      <c r="F48" s="16">
        <v>958</v>
      </c>
      <c r="G48" s="16">
        <v>2683</v>
      </c>
      <c r="H48" s="16">
        <v>3325</v>
      </c>
      <c r="I48" s="16">
        <v>6042</v>
      </c>
      <c r="J48" s="36">
        <v>6574</v>
      </c>
      <c r="K48" s="16">
        <v>2439</v>
      </c>
      <c r="L48" s="16">
        <v>1433</v>
      </c>
      <c r="M48" s="16">
        <v>0</v>
      </c>
      <c r="N48" s="17">
        <v>665</v>
      </c>
      <c r="O48" s="14">
        <f t="shared" si="6"/>
        <v>24282</v>
      </c>
      <c r="P48" s="1"/>
    </row>
    <row r="49" spans="1:16" x14ac:dyDescent="0.2">
      <c r="A49" s="138"/>
      <c r="B49" s="19">
        <v>2012</v>
      </c>
      <c r="C49" s="15">
        <v>331</v>
      </c>
      <c r="D49" s="16">
        <v>0</v>
      </c>
      <c r="E49" s="16">
        <v>157</v>
      </c>
      <c r="F49" s="16">
        <v>1310</v>
      </c>
      <c r="G49" s="16">
        <v>2396</v>
      </c>
      <c r="H49" s="16">
        <v>2945</v>
      </c>
      <c r="I49" s="16">
        <v>6047</v>
      </c>
      <c r="J49" s="36">
        <v>6317</v>
      </c>
      <c r="K49" s="16">
        <v>3080</v>
      </c>
      <c r="L49" s="16">
        <v>818</v>
      </c>
      <c r="M49" s="16">
        <v>54</v>
      </c>
      <c r="N49" s="17">
        <v>278</v>
      </c>
      <c r="O49" s="14">
        <f t="shared" si="6"/>
        <v>23733</v>
      </c>
      <c r="P49" s="1"/>
    </row>
    <row r="50" spans="1:16" x14ac:dyDescent="0.2">
      <c r="A50" s="138"/>
      <c r="B50" s="19">
        <v>2011</v>
      </c>
      <c r="C50" s="15">
        <v>37</v>
      </c>
      <c r="D50" s="16">
        <v>40</v>
      </c>
      <c r="E50" s="16">
        <v>70</v>
      </c>
      <c r="F50" s="16">
        <v>1210</v>
      </c>
      <c r="G50" s="16">
        <v>2327</v>
      </c>
      <c r="H50" s="16">
        <v>2797</v>
      </c>
      <c r="I50" s="16">
        <v>8930</v>
      </c>
      <c r="J50" s="36">
        <v>6620</v>
      </c>
      <c r="K50" s="16">
        <v>3138</v>
      </c>
      <c r="L50" s="16">
        <v>1204</v>
      </c>
      <c r="M50" s="16">
        <v>48</v>
      </c>
      <c r="N50" s="17">
        <v>394</v>
      </c>
      <c r="O50" s="14">
        <f t="shared" si="6"/>
        <v>26815</v>
      </c>
      <c r="P50" s="1"/>
    </row>
    <row r="51" spans="1:16" x14ac:dyDescent="0.2">
      <c r="A51" s="139"/>
      <c r="B51" s="120">
        <v>2010</v>
      </c>
      <c r="C51" s="21">
        <v>26</v>
      </c>
      <c r="D51" s="22">
        <v>0</v>
      </c>
      <c r="E51" s="22">
        <v>28</v>
      </c>
      <c r="F51" s="22">
        <v>2052</v>
      </c>
      <c r="G51" s="22">
        <v>2850</v>
      </c>
      <c r="H51" s="22">
        <v>3693</v>
      </c>
      <c r="I51" s="22">
        <v>6972</v>
      </c>
      <c r="J51" s="37">
        <v>7388</v>
      </c>
      <c r="K51" s="22">
        <v>3073</v>
      </c>
      <c r="L51" s="22">
        <v>1107</v>
      </c>
      <c r="M51" s="22">
        <v>107</v>
      </c>
      <c r="N51" s="23">
        <v>381</v>
      </c>
      <c r="O51" s="74">
        <f t="shared" si="6"/>
        <v>27677</v>
      </c>
      <c r="P51" s="1"/>
    </row>
    <row r="52" spans="1:16" ht="13.5" thickBot="1" x14ac:dyDescent="0.25">
      <c r="A52" s="25" t="s">
        <v>16</v>
      </c>
      <c r="B52" s="26"/>
      <c r="C52" s="27">
        <f>AVERAGE(C41:C51)</f>
        <v>50.090909090909093</v>
      </c>
      <c r="D52" s="27">
        <f t="shared" ref="D52:N52" si="7">AVERAGE(D41:D51)</f>
        <v>5.3636363636363633</v>
      </c>
      <c r="E52" s="27">
        <f t="shared" si="7"/>
        <v>242.72727272727272</v>
      </c>
      <c r="F52" s="27">
        <f t="shared" si="7"/>
        <v>1293.090909090909</v>
      </c>
      <c r="G52" s="27">
        <f t="shared" si="7"/>
        <v>2511.090909090909</v>
      </c>
      <c r="H52" s="27">
        <f t="shared" si="7"/>
        <v>2986.3636363636365</v>
      </c>
      <c r="I52" s="27">
        <f t="shared" si="7"/>
        <v>6826.545454545455</v>
      </c>
      <c r="J52" s="27">
        <f t="shared" si="7"/>
        <v>6697.181818181818</v>
      </c>
      <c r="K52" s="27">
        <f t="shared" si="7"/>
        <v>2642.818181818182</v>
      </c>
      <c r="L52" s="27">
        <f t="shared" si="7"/>
        <v>1203.1818181818182</v>
      </c>
      <c r="M52" s="27">
        <f t="shared" si="7"/>
        <v>27.3</v>
      </c>
      <c r="N52" s="27">
        <f t="shared" si="7"/>
        <v>418.7</v>
      </c>
      <c r="O52" s="72">
        <f>AVERAGE(O41:O51)</f>
        <v>24863.909090909092</v>
      </c>
      <c r="P52" s="1"/>
    </row>
    <row r="53" spans="1:16" ht="14.25" thickTop="1" thickBot="1" x14ac:dyDescent="0.25">
      <c r="A53" s="1"/>
      <c r="B53" s="30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1"/>
    </row>
    <row r="54" spans="1:16" ht="13.5" thickTop="1" x14ac:dyDescent="0.2">
      <c r="A54" s="137" t="s">
        <v>27</v>
      </c>
      <c r="B54" s="32">
        <v>2020</v>
      </c>
      <c r="C54" s="114">
        <v>0</v>
      </c>
      <c r="D54" s="5">
        <v>0</v>
      </c>
      <c r="E54" s="5">
        <v>0</v>
      </c>
      <c r="F54" s="5">
        <v>0</v>
      </c>
      <c r="G54" s="5">
        <v>466</v>
      </c>
      <c r="H54" s="5">
        <v>3158</v>
      </c>
      <c r="I54" s="5">
        <v>9899</v>
      </c>
      <c r="J54" s="5">
        <v>9644</v>
      </c>
      <c r="K54" s="5">
        <v>3717</v>
      </c>
      <c r="L54" s="5">
        <v>334</v>
      </c>
      <c r="M54" s="5"/>
      <c r="N54" s="34"/>
      <c r="O54" s="6">
        <f>SUM(C54:N54)</f>
        <v>27218</v>
      </c>
      <c r="P54" s="1"/>
    </row>
    <row r="55" spans="1:16" x14ac:dyDescent="0.2">
      <c r="A55" s="138"/>
      <c r="B55" s="103">
        <v>2019</v>
      </c>
      <c r="C55" s="111">
        <v>0</v>
      </c>
      <c r="D55" s="85">
        <v>0</v>
      </c>
      <c r="E55" s="85">
        <v>303</v>
      </c>
      <c r="F55" s="85">
        <v>2572</v>
      </c>
      <c r="G55" s="85">
        <v>3719</v>
      </c>
      <c r="H55" s="85">
        <v>4578</v>
      </c>
      <c r="I55" s="85">
        <v>8676</v>
      </c>
      <c r="J55" s="85">
        <v>9871</v>
      </c>
      <c r="K55" s="85">
        <v>3590</v>
      </c>
      <c r="L55" s="85">
        <v>1959</v>
      </c>
      <c r="M55" s="85">
        <v>0</v>
      </c>
      <c r="N55" s="86">
        <v>343</v>
      </c>
      <c r="O55" s="11">
        <f>SUM(C55:N55)</f>
        <v>35611</v>
      </c>
      <c r="P55" s="1"/>
    </row>
    <row r="56" spans="1:16" x14ac:dyDescent="0.2">
      <c r="A56" s="138"/>
      <c r="B56" s="58">
        <v>2018</v>
      </c>
      <c r="C56" s="9">
        <v>0</v>
      </c>
      <c r="D56" s="10">
        <v>5</v>
      </c>
      <c r="E56" s="10">
        <v>706</v>
      </c>
      <c r="F56" s="10">
        <v>2282</v>
      </c>
      <c r="G56" s="10">
        <v>3745</v>
      </c>
      <c r="H56" s="10">
        <v>3600</v>
      </c>
      <c r="I56" s="10">
        <v>9489</v>
      </c>
      <c r="J56" s="10">
        <v>9152</v>
      </c>
      <c r="K56" s="10">
        <v>3639</v>
      </c>
      <c r="L56" s="10">
        <v>1174</v>
      </c>
      <c r="M56" s="10">
        <v>0</v>
      </c>
      <c r="N56" s="13">
        <v>682</v>
      </c>
      <c r="O56" s="11">
        <f t="shared" ref="O56:O64" si="8">SUM(C56:N56)</f>
        <v>34474</v>
      </c>
      <c r="P56" s="1"/>
    </row>
    <row r="57" spans="1:16" x14ac:dyDescent="0.2">
      <c r="A57" s="138"/>
      <c r="B57" s="99">
        <v>2017</v>
      </c>
      <c r="C57" s="98">
        <v>0</v>
      </c>
      <c r="D57" s="10">
        <v>0</v>
      </c>
      <c r="E57" s="10">
        <v>3</v>
      </c>
      <c r="F57" s="10">
        <v>2942</v>
      </c>
      <c r="G57" s="10">
        <v>3720</v>
      </c>
      <c r="H57" s="10">
        <v>4212</v>
      </c>
      <c r="I57" s="10">
        <v>9277</v>
      </c>
      <c r="J57" s="10">
        <v>8416</v>
      </c>
      <c r="K57" s="10">
        <v>3738</v>
      </c>
      <c r="L57" s="10">
        <v>1207</v>
      </c>
      <c r="M57" s="10">
        <v>0</v>
      </c>
      <c r="N57" s="10">
        <v>0</v>
      </c>
      <c r="O57" s="11">
        <f t="shared" si="8"/>
        <v>33515</v>
      </c>
      <c r="P57" s="1"/>
    </row>
    <row r="58" spans="1:16" x14ac:dyDescent="0.2">
      <c r="A58" s="138"/>
      <c r="B58" s="7">
        <v>2016</v>
      </c>
      <c r="C58" s="9">
        <v>0</v>
      </c>
      <c r="D58" s="10">
        <v>0</v>
      </c>
      <c r="E58" s="10">
        <v>1100</v>
      </c>
      <c r="F58" s="10">
        <v>1438</v>
      </c>
      <c r="G58" s="10">
        <v>4317</v>
      </c>
      <c r="H58" s="10">
        <v>3988</v>
      </c>
      <c r="I58" s="10">
        <v>9596</v>
      </c>
      <c r="J58" s="10">
        <v>8306</v>
      </c>
      <c r="K58" s="10">
        <v>3305</v>
      </c>
      <c r="L58" s="10">
        <v>1578</v>
      </c>
      <c r="M58" s="10">
        <v>264</v>
      </c>
      <c r="N58" s="13">
        <v>457</v>
      </c>
      <c r="O58" s="11">
        <f t="shared" si="8"/>
        <v>34349</v>
      </c>
      <c r="P58" s="1"/>
    </row>
    <row r="59" spans="1:16" x14ac:dyDescent="0.2">
      <c r="A59" s="138"/>
      <c r="B59" s="7">
        <v>2015</v>
      </c>
      <c r="C59" s="9">
        <v>0</v>
      </c>
      <c r="D59" s="10">
        <v>0</v>
      </c>
      <c r="E59" s="10">
        <v>0</v>
      </c>
      <c r="F59" s="10">
        <v>2028</v>
      </c>
      <c r="G59" s="10">
        <v>4882</v>
      </c>
      <c r="H59" s="10">
        <v>4474</v>
      </c>
      <c r="I59" s="10">
        <v>7630</v>
      </c>
      <c r="J59" s="10">
        <v>7345</v>
      </c>
      <c r="K59" s="10">
        <v>3444</v>
      </c>
      <c r="L59" s="10">
        <v>1698</v>
      </c>
      <c r="M59" s="10">
        <v>170</v>
      </c>
      <c r="N59" s="13">
        <v>0</v>
      </c>
      <c r="O59" s="14">
        <f t="shared" si="8"/>
        <v>31671</v>
      </c>
      <c r="P59" s="1"/>
    </row>
    <row r="60" spans="1:16" x14ac:dyDescent="0.2">
      <c r="A60" s="138"/>
      <c r="B60" s="7">
        <v>2014</v>
      </c>
      <c r="C60" s="9">
        <v>0</v>
      </c>
      <c r="D60" s="10">
        <v>0</v>
      </c>
      <c r="E60" s="10">
        <v>0</v>
      </c>
      <c r="F60" s="10">
        <v>2406</v>
      </c>
      <c r="G60" s="10">
        <v>4091</v>
      </c>
      <c r="H60" s="10">
        <v>4231</v>
      </c>
      <c r="I60" s="10">
        <v>6604</v>
      </c>
      <c r="J60" s="10">
        <v>7335</v>
      </c>
      <c r="K60" s="10">
        <v>2592</v>
      </c>
      <c r="L60" s="10">
        <v>1744</v>
      </c>
      <c r="M60" s="10">
        <v>106</v>
      </c>
      <c r="N60" s="13">
        <v>537</v>
      </c>
      <c r="O60" s="14">
        <f t="shared" si="8"/>
        <v>29646</v>
      </c>
      <c r="P60" s="1"/>
    </row>
    <row r="61" spans="1:16" x14ac:dyDescent="0.2">
      <c r="A61" s="138"/>
      <c r="B61" s="18">
        <v>2013</v>
      </c>
      <c r="C61" s="15">
        <v>0</v>
      </c>
      <c r="D61" s="16">
        <v>0</v>
      </c>
      <c r="E61" s="16">
        <v>232</v>
      </c>
      <c r="F61" s="16">
        <v>906</v>
      </c>
      <c r="G61" s="16">
        <v>3617</v>
      </c>
      <c r="H61" s="16">
        <v>4249</v>
      </c>
      <c r="I61" s="16">
        <v>6262</v>
      </c>
      <c r="J61" s="36">
        <v>6998</v>
      </c>
      <c r="K61" s="16">
        <v>2390</v>
      </c>
      <c r="L61" s="16">
        <v>1574</v>
      </c>
      <c r="M61" s="16">
        <v>0</v>
      </c>
      <c r="N61" s="17">
        <v>0</v>
      </c>
      <c r="O61" s="14">
        <f t="shared" si="8"/>
        <v>26228</v>
      </c>
      <c r="P61" s="1"/>
    </row>
    <row r="62" spans="1:16" x14ac:dyDescent="0.2">
      <c r="A62" s="138"/>
      <c r="B62" s="18">
        <v>2012</v>
      </c>
      <c r="C62" s="15">
        <v>0</v>
      </c>
      <c r="D62" s="16">
        <v>0</v>
      </c>
      <c r="E62" s="16">
        <v>3</v>
      </c>
      <c r="F62" s="16">
        <v>2000</v>
      </c>
      <c r="G62" s="16">
        <v>4385</v>
      </c>
      <c r="H62" s="16">
        <v>4170</v>
      </c>
      <c r="I62" s="16">
        <v>7478</v>
      </c>
      <c r="J62" s="36">
        <v>7987</v>
      </c>
      <c r="K62" s="16">
        <v>3817</v>
      </c>
      <c r="L62" s="16">
        <v>1160</v>
      </c>
      <c r="M62" s="16">
        <v>0</v>
      </c>
      <c r="N62" s="17">
        <v>0</v>
      </c>
      <c r="O62" s="14">
        <f t="shared" si="8"/>
        <v>31000</v>
      </c>
      <c r="P62" s="1"/>
    </row>
    <row r="63" spans="1:16" x14ac:dyDescent="0.2">
      <c r="A63" s="138"/>
      <c r="B63" s="18">
        <v>2011</v>
      </c>
      <c r="C63" s="15">
        <v>0</v>
      </c>
      <c r="D63" s="16">
        <v>0</v>
      </c>
      <c r="E63" s="16">
        <v>0</v>
      </c>
      <c r="F63" s="16">
        <v>2065</v>
      </c>
      <c r="G63" s="16">
        <v>3851</v>
      </c>
      <c r="H63" s="16">
        <v>4113</v>
      </c>
      <c r="I63" s="16">
        <v>6556</v>
      </c>
      <c r="J63" s="36">
        <v>7133</v>
      </c>
      <c r="K63" s="16">
        <v>3117</v>
      </c>
      <c r="L63" s="16">
        <v>1567</v>
      </c>
      <c r="M63" s="16">
        <v>0</v>
      </c>
      <c r="N63" s="17">
        <v>0</v>
      </c>
      <c r="O63" s="14">
        <f t="shared" si="8"/>
        <v>28402</v>
      </c>
      <c r="P63" s="1"/>
    </row>
    <row r="64" spans="1:16" x14ac:dyDescent="0.2">
      <c r="A64" s="139"/>
      <c r="B64" s="73">
        <v>2010</v>
      </c>
      <c r="C64" s="21">
        <v>0</v>
      </c>
      <c r="D64" s="22">
        <v>0</v>
      </c>
      <c r="E64" s="22">
        <v>1</v>
      </c>
      <c r="F64" s="22">
        <v>1764</v>
      </c>
      <c r="G64" s="22">
        <v>3721</v>
      </c>
      <c r="H64" s="22">
        <v>4169</v>
      </c>
      <c r="I64" s="22">
        <v>8353</v>
      </c>
      <c r="J64" s="37">
        <v>6397</v>
      </c>
      <c r="K64" s="22">
        <v>3500</v>
      </c>
      <c r="L64" s="22">
        <v>1512</v>
      </c>
      <c r="M64" s="22">
        <v>0</v>
      </c>
      <c r="N64" s="23">
        <v>0</v>
      </c>
      <c r="O64" s="74">
        <f t="shared" si="8"/>
        <v>29417</v>
      </c>
      <c r="P64" s="1"/>
    </row>
    <row r="65" spans="1:16" ht="13.5" thickBot="1" x14ac:dyDescent="0.25">
      <c r="A65" s="25" t="s">
        <v>16</v>
      </c>
      <c r="B65" s="26"/>
      <c r="C65" s="27">
        <f>AVERAGE(C54:C64)</f>
        <v>0</v>
      </c>
      <c r="D65" s="27">
        <f t="shared" ref="D65:N65" si="9">AVERAGE(D54:D64)</f>
        <v>0.45454545454545453</v>
      </c>
      <c r="E65" s="27">
        <f t="shared" si="9"/>
        <v>213.45454545454547</v>
      </c>
      <c r="F65" s="27">
        <f t="shared" si="9"/>
        <v>1854.8181818181818</v>
      </c>
      <c r="G65" s="27">
        <f t="shared" si="9"/>
        <v>3683.090909090909</v>
      </c>
      <c r="H65" s="27">
        <f t="shared" si="9"/>
        <v>4085.6363636363635</v>
      </c>
      <c r="I65" s="27">
        <f t="shared" si="9"/>
        <v>8165.454545454545</v>
      </c>
      <c r="J65" s="27">
        <f t="shared" si="9"/>
        <v>8053.090909090909</v>
      </c>
      <c r="K65" s="27">
        <f t="shared" si="9"/>
        <v>3349.909090909091</v>
      </c>
      <c r="L65" s="27">
        <f t="shared" si="9"/>
        <v>1409.7272727272727</v>
      </c>
      <c r="M65" s="27">
        <f t="shared" si="9"/>
        <v>54</v>
      </c>
      <c r="N65" s="27">
        <f t="shared" si="9"/>
        <v>201.9</v>
      </c>
      <c r="O65" s="72">
        <f>AVERAGE(O54:O64)</f>
        <v>31048.272727272728</v>
      </c>
      <c r="P65" s="1"/>
    </row>
    <row r="66" spans="1:16" ht="14.25" thickTop="1" thickBot="1" x14ac:dyDescent="0.25">
      <c r="A66" s="1"/>
      <c r="B66" s="1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1"/>
    </row>
    <row r="67" spans="1:16" ht="13.5" thickTop="1" x14ac:dyDescent="0.2">
      <c r="A67" s="140" t="s">
        <v>28</v>
      </c>
      <c r="B67" s="130">
        <v>2020</v>
      </c>
      <c r="C67" s="114">
        <v>1635</v>
      </c>
      <c r="D67" s="5">
        <v>939</v>
      </c>
      <c r="E67" s="5">
        <v>412</v>
      </c>
      <c r="F67" s="5">
        <v>0</v>
      </c>
      <c r="G67" s="5">
        <v>2415</v>
      </c>
      <c r="H67" s="5">
        <v>5789</v>
      </c>
      <c r="I67" s="5">
        <v>20122</v>
      </c>
      <c r="J67" s="5">
        <v>20438</v>
      </c>
      <c r="K67" s="5">
        <v>6583</v>
      </c>
      <c r="L67" s="5">
        <v>1667</v>
      </c>
      <c r="M67" s="5"/>
      <c r="N67" s="34"/>
      <c r="O67" s="133">
        <f>SUM(C67:N67)</f>
        <v>60000</v>
      </c>
      <c r="P67" s="1"/>
    </row>
    <row r="68" spans="1:16" x14ac:dyDescent="0.2">
      <c r="A68" s="141"/>
      <c r="B68" s="129">
        <v>2019</v>
      </c>
      <c r="C68" s="111">
        <v>801</v>
      </c>
      <c r="D68" s="85">
        <v>602</v>
      </c>
      <c r="E68" s="85">
        <v>1684</v>
      </c>
      <c r="F68" s="85">
        <v>19013</v>
      </c>
      <c r="G68" s="85">
        <v>11711</v>
      </c>
      <c r="H68" s="85">
        <v>7387</v>
      </c>
      <c r="I68" s="85">
        <v>16518</v>
      </c>
      <c r="J68" s="85">
        <v>16686</v>
      </c>
      <c r="K68" s="85">
        <v>5788</v>
      </c>
      <c r="L68" s="85">
        <v>5476</v>
      </c>
      <c r="M68" s="85">
        <v>11589</v>
      </c>
      <c r="N68" s="86">
        <v>6522</v>
      </c>
      <c r="O68" s="11">
        <f>SUM(C68:N68)</f>
        <v>103777</v>
      </c>
      <c r="P68" s="1"/>
    </row>
    <row r="69" spans="1:16" x14ac:dyDescent="0.2">
      <c r="A69" s="141"/>
      <c r="B69" s="118">
        <v>2018</v>
      </c>
      <c r="C69" s="98">
        <v>1356</v>
      </c>
      <c r="D69" s="10">
        <v>3902</v>
      </c>
      <c r="E69" s="10">
        <v>15866</v>
      </c>
      <c r="F69" s="10">
        <v>9812</v>
      </c>
      <c r="G69" s="10">
        <v>12832</v>
      </c>
      <c r="H69" s="10">
        <v>8280</v>
      </c>
      <c r="I69" s="10">
        <v>18479</v>
      </c>
      <c r="J69" s="10">
        <v>17473</v>
      </c>
      <c r="K69" s="10">
        <v>7909</v>
      </c>
      <c r="L69" s="10">
        <v>5321</v>
      </c>
      <c r="M69" s="10">
        <v>1377</v>
      </c>
      <c r="N69" s="100">
        <v>12904</v>
      </c>
      <c r="O69" s="11">
        <f t="shared" ref="O69:O77" si="10">SUM(C69:N69)</f>
        <v>115511</v>
      </c>
      <c r="P69" s="1"/>
    </row>
    <row r="70" spans="1:16" x14ac:dyDescent="0.2">
      <c r="A70" s="141"/>
      <c r="B70" s="99">
        <v>2017</v>
      </c>
      <c r="C70" s="9">
        <v>1263</v>
      </c>
      <c r="D70" s="10">
        <v>2302</v>
      </c>
      <c r="E70" s="10">
        <v>5089</v>
      </c>
      <c r="F70" s="10">
        <v>19462</v>
      </c>
      <c r="G70" s="10">
        <v>13637</v>
      </c>
      <c r="H70" s="10">
        <v>8787</v>
      </c>
      <c r="I70" s="10">
        <v>20570</v>
      </c>
      <c r="J70" s="10">
        <v>19508</v>
      </c>
      <c r="K70" s="10">
        <v>8218</v>
      </c>
      <c r="L70" s="10">
        <v>5544</v>
      </c>
      <c r="M70" s="10">
        <v>2878</v>
      </c>
      <c r="N70" s="13">
        <v>14253</v>
      </c>
      <c r="O70" s="14">
        <f t="shared" si="10"/>
        <v>121511</v>
      </c>
      <c r="P70" s="1"/>
    </row>
    <row r="71" spans="1:16" x14ac:dyDescent="0.2">
      <c r="A71" s="141"/>
      <c r="B71" s="7">
        <v>2016</v>
      </c>
      <c r="C71" s="9">
        <v>3237</v>
      </c>
      <c r="D71" s="10">
        <v>1069</v>
      </c>
      <c r="E71" s="10">
        <v>15197</v>
      </c>
      <c r="F71" s="10">
        <v>7543</v>
      </c>
      <c r="G71" s="10">
        <v>14435</v>
      </c>
      <c r="H71" s="10">
        <v>9129</v>
      </c>
      <c r="I71" s="10">
        <v>22730</v>
      </c>
      <c r="J71" s="10">
        <v>22159</v>
      </c>
      <c r="K71" s="10">
        <v>9799</v>
      </c>
      <c r="L71" s="10">
        <v>5985</v>
      </c>
      <c r="M71" s="10">
        <v>12724</v>
      </c>
      <c r="N71" s="13">
        <v>2614</v>
      </c>
      <c r="O71" s="11">
        <f t="shared" si="10"/>
        <v>126621</v>
      </c>
      <c r="P71" s="1"/>
    </row>
    <row r="72" spans="1:16" x14ac:dyDescent="0.2">
      <c r="A72" s="141"/>
      <c r="B72" s="7">
        <v>2015</v>
      </c>
      <c r="C72" s="9">
        <v>3308</v>
      </c>
      <c r="D72" s="10">
        <v>3339</v>
      </c>
      <c r="E72" s="10">
        <v>6802</v>
      </c>
      <c r="F72" s="10">
        <v>9827</v>
      </c>
      <c r="G72" s="10">
        <v>13993</v>
      </c>
      <c r="H72" s="10">
        <v>8365</v>
      </c>
      <c r="I72" s="10">
        <v>18792</v>
      </c>
      <c r="J72" s="10">
        <v>18747</v>
      </c>
      <c r="K72" s="10">
        <v>7789</v>
      </c>
      <c r="L72" s="10">
        <v>6072</v>
      </c>
      <c r="M72" s="10">
        <v>11760</v>
      </c>
      <c r="N72" s="13">
        <v>2408</v>
      </c>
      <c r="O72" s="11">
        <f t="shared" si="10"/>
        <v>111202</v>
      </c>
      <c r="P72" s="1"/>
    </row>
    <row r="73" spans="1:16" x14ac:dyDescent="0.2">
      <c r="A73" s="141"/>
      <c r="B73" s="7">
        <v>2014</v>
      </c>
      <c r="C73" s="9">
        <v>4472</v>
      </c>
      <c r="D73" s="10">
        <v>3214</v>
      </c>
      <c r="E73" s="10">
        <v>2865</v>
      </c>
      <c r="F73" s="10">
        <v>11595</v>
      </c>
      <c r="G73" s="10">
        <v>12576</v>
      </c>
      <c r="H73" s="10">
        <v>9345</v>
      </c>
      <c r="I73" s="10">
        <v>18203</v>
      </c>
      <c r="J73" s="10">
        <v>24407</v>
      </c>
      <c r="K73" s="10">
        <v>7952</v>
      </c>
      <c r="L73" s="10">
        <v>7701</v>
      </c>
      <c r="M73" s="10">
        <v>8904</v>
      </c>
      <c r="N73" s="13">
        <v>2777</v>
      </c>
      <c r="O73" s="11">
        <f t="shared" si="10"/>
        <v>114011</v>
      </c>
      <c r="P73" s="1"/>
    </row>
    <row r="74" spans="1:16" x14ac:dyDescent="0.2">
      <c r="A74" s="141"/>
      <c r="B74" s="18">
        <v>2013</v>
      </c>
      <c r="C74" s="15">
        <v>3672</v>
      </c>
      <c r="D74" s="16">
        <v>2855</v>
      </c>
      <c r="E74" s="16">
        <v>7248</v>
      </c>
      <c r="F74" s="16">
        <v>5178</v>
      </c>
      <c r="G74" s="16">
        <v>10136</v>
      </c>
      <c r="H74" s="16">
        <v>9112</v>
      </c>
      <c r="I74" s="16">
        <v>16829</v>
      </c>
      <c r="J74" s="36">
        <v>18810</v>
      </c>
      <c r="K74" s="16">
        <v>6662</v>
      </c>
      <c r="L74" s="16">
        <v>6880</v>
      </c>
      <c r="M74" s="16">
        <v>6020</v>
      </c>
      <c r="N74" s="17">
        <v>6698</v>
      </c>
      <c r="O74" s="14">
        <f t="shared" si="10"/>
        <v>100100</v>
      </c>
      <c r="P74" s="1"/>
    </row>
    <row r="75" spans="1:16" x14ac:dyDescent="0.2">
      <c r="A75" s="141"/>
      <c r="B75" s="18">
        <v>2012</v>
      </c>
      <c r="C75" s="15">
        <v>3061</v>
      </c>
      <c r="D75" s="16">
        <v>2936</v>
      </c>
      <c r="E75" s="16">
        <v>4048</v>
      </c>
      <c r="F75" s="16">
        <v>9245</v>
      </c>
      <c r="G75" s="16">
        <v>12884</v>
      </c>
      <c r="H75" s="16">
        <v>10331</v>
      </c>
      <c r="I75" s="16">
        <v>17196</v>
      </c>
      <c r="J75" s="36">
        <v>20557</v>
      </c>
      <c r="K75" s="16">
        <v>8029</v>
      </c>
      <c r="L75" s="16">
        <v>5420</v>
      </c>
      <c r="M75" s="16">
        <v>3234</v>
      </c>
      <c r="N75" s="17">
        <v>9848</v>
      </c>
      <c r="O75" s="14">
        <f t="shared" si="10"/>
        <v>106789</v>
      </c>
      <c r="P75" s="1"/>
    </row>
    <row r="76" spans="1:16" x14ac:dyDescent="0.2">
      <c r="A76" s="141"/>
      <c r="B76" s="18">
        <v>2011</v>
      </c>
      <c r="C76" s="15">
        <v>2405</v>
      </c>
      <c r="D76" s="16">
        <v>2443</v>
      </c>
      <c r="E76" s="16">
        <v>2775</v>
      </c>
      <c r="F76" s="16">
        <v>12966</v>
      </c>
      <c r="G76" s="16">
        <v>13770</v>
      </c>
      <c r="H76" s="16">
        <v>10540</v>
      </c>
      <c r="I76" s="16">
        <v>24234</v>
      </c>
      <c r="J76" s="36">
        <v>21017</v>
      </c>
      <c r="K76" s="16">
        <v>9931</v>
      </c>
      <c r="L76" s="16">
        <v>8238</v>
      </c>
      <c r="M76" s="16">
        <v>3652</v>
      </c>
      <c r="N76" s="17">
        <v>10151</v>
      </c>
      <c r="O76" s="14">
        <f t="shared" si="10"/>
        <v>122122</v>
      </c>
      <c r="P76" s="1"/>
    </row>
    <row r="77" spans="1:16" x14ac:dyDescent="0.2">
      <c r="A77" s="142"/>
      <c r="B77" s="73">
        <v>2010</v>
      </c>
      <c r="C77" s="21">
        <v>3326</v>
      </c>
      <c r="D77" s="22">
        <v>1406</v>
      </c>
      <c r="E77" s="22">
        <v>7284</v>
      </c>
      <c r="F77" s="22">
        <v>7147</v>
      </c>
      <c r="G77" s="22">
        <v>14264</v>
      </c>
      <c r="H77" s="22">
        <v>11914</v>
      </c>
      <c r="I77" s="22">
        <v>24093</v>
      </c>
      <c r="J77" s="37">
        <v>25755</v>
      </c>
      <c r="K77" s="22">
        <v>8851</v>
      </c>
      <c r="L77" s="22">
        <v>7419</v>
      </c>
      <c r="M77" s="22">
        <v>4276</v>
      </c>
      <c r="N77" s="23">
        <v>6787</v>
      </c>
      <c r="O77" s="74">
        <f t="shared" si="10"/>
        <v>122522</v>
      </c>
      <c r="P77" s="1"/>
    </row>
    <row r="78" spans="1:16" ht="13.5" thickBot="1" x14ac:dyDescent="0.25">
      <c r="A78" s="25" t="s">
        <v>16</v>
      </c>
      <c r="B78" s="26"/>
      <c r="C78" s="27">
        <f>AVERAGE(C67:C77)</f>
        <v>2594.181818181818</v>
      </c>
      <c r="D78" s="27">
        <f t="shared" ref="D78:N78" si="11">AVERAGE(D67:D77)</f>
        <v>2273.3636363636365</v>
      </c>
      <c r="E78" s="27">
        <f t="shared" si="11"/>
        <v>6297.272727272727</v>
      </c>
      <c r="F78" s="27">
        <f t="shared" si="11"/>
        <v>10162.545454545454</v>
      </c>
      <c r="G78" s="27">
        <f t="shared" si="11"/>
        <v>12059.363636363636</v>
      </c>
      <c r="H78" s="27">
        <f t="shared" si="11"/>
        <v>8998.0909090909099</v>
      </c>
      <c r="I78" s="27">
        <f t="shared" si="11"/>
        <v>19796.909090909092</v>
      </c>
      <c r="J78" s="27">
        <f t="shared" si="11"/>
        <v>20505.18181818182</v>
      </c>
      <c r="K78" s="27">
        <f t="shared" si="11"/>
        <v>7955.545454545455</v>
      </c>
      <c r="L78" s="27">
        <f t="shared" si="11"/>
        <v>5974.818181818182</v>
      </c>
      <c r="M78" s="27">
        <f t="shared" si="11"/>
        <v>6641.4</v>
      </c>
      <c r="N78" s="27">
        <f t="shared" si="11"/>
        <v>7496.2</v>
      </c>
      <c r="O78" s="72">
        <f>AVERAGE(O67:O77)</f>
        <v>109469.63636363637</v>
      </c>
      <c r="P78" s="1"/>
    </row>
    <row r="79" spans="1:16" ht="14.25" thickTop="1" thickBot="1" x14ac:dyDescent="0.25">
      <c r="A79" s="75"/>
      <c r="B79" s="76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1"/>
    </row>
    <row r="80" spans="1:16" ht="13.5" thickTop="1" x14ac:dyDescent="0.2">
      <c r="A80" s="140" t="s">
        <v>29</v>
      </c>
      <c r="B80" s="32">
        <v>2020</v>
      </c>
      <c r="C80" s="128">
        <v>0</v>
      </c>
      <c r="D80" s="5">
        <v>0</v>
      </c>
      <c r="E80" s="5">
        <v>0</v>
      </c>
      <c r="F80" s="5">
        <v>0</v>
      </c>
      <c r="G80" s="5">
        <v>4184</v>
      </c>
      <c r="H80" s="5">
        <v>9892</v>
      </c>
      <c r="I80" s="5">
        <v>38095</v>
      </c>
      <c r="J80" s="5">
        <v>34578</v>
      </c>
      <c r="K80" s="5">
        <v>11204</v>
      </c>
      <c r="L80" s="5">
        <v>1709</v>
      </c>
      <c r="M80" s="5"/>
      <c r="N80" s="127"/>
      <c r="O80" s="6">
        <f>SUM(C80:N80)</f>
        <v>99662</v>
      </c>
      <c r="P80" s="1"/>
    </row>
    <row r="81" spans="1:16" x14ac:dyDescent="0.2">
      <c r="A81" s="141"/>
      <c r="B81" s="103">
        <v>2019</v>
      </c>
      <c r="C81" s="111">
        <v>0</v>
      </c>
      <c r="D81" s="85">
        <v>0</v>
      </c>
      <c r="E81" s="85">
        <v>2064</v>
      </c>
      <c r="F81" s="85">
        <v>7359</v>
      </c>
      <c r="G81" s="85">
        <v>12149</v>
      </c>
      <c r="H81" s="85">
        <v>14682</v>
      </c>
      <c r="I81" s="85">
        <v>32538</v>
      </c>
      <c r="J81" s="85">
        <v>33257</v>
      </c>
      <c r="K81" s="85">
        <v>8410</v>
      </c>
      <c r="L81" s="85">
        <v>6489</v>
      </c>
      <c r="M81" s="85">
        <v>0</v>
      </c>
      <c r="N81" s="86">
        <v>0</v>
      </c>
      <c r="O81" s="11">
        <f>SUM(C81:N81)</f>
        <v>116948</v>
      </c>
      <c r="P81" s="1"/>
    </row>
    <row r="82" spans="1:16" x14ac:dyDescent="0.2">
      <c r="A82" s="141"/>
      <c r="B82" s="99">
        <v>2018</v>
      </c>
      <c r="C82" s="79">
        <v>0</v>
      </c>
      <c r="D82" s="88">
        <v>0</v>
      </c>
      <c r="E82" s="88">
        <v>964</v>
      </c>
      <c r="F82" s="88">
        <v>7021</v>
      </c>
      <c r="G82" s="88">
        <v>14197</v>
      </c>
      <c r="H82" s="88">
        <v>11946</v>
      </c>
      <c r="I82" s="88">
        <v>31669</v>
      </c>
      <c r="J82" s="88">
        <v>28838</v>
      </c>
      <c r="K82" s="88">
        <v>10654</v>
      </c>
      <c r="L82" s="88">
        <v>4250</v>
      </c>
      <c r="M82" s="88">
        <v>0</v>
      </c>
      <c r="N82" s="79">
        <v>0</v>
      </c>
      <c r="O82" s="11">
        <f t="shared" ref="O82:O90" si="12">SUM(C82:N82)</f>
        <v>109539</v>
      </c>
      <c r="P82" s="1"/>
    </row>
    <row r="83" spans="1:16" x14ac:dyDescent="0.2">
      <c r="A83" s="141"/>
      <c r="B83" s="99">
        <v>2017</v>
      </c>
      <c r="C83" s="102">
        <v>0</v>
      </c>
      <c r="D83" s="16">
        <v>0</v>
      </c>
      <c r="E83" s="16">
        <v>3</v>
      </c>
      <c r="F83" s="16">
        <v>6159</v>
      </c>
      <c r="G83" s="16">
        <v>12026</v>
      </c>
      <c r="H83" s="16">
        <v>12906</v>
      </c>
      <c r="I83" s="16">
        <v>35163</v>
      </c>
      <c r="J83" s="16">
        <v>33442</v>
      </c>
      <c r="K83" s="16">
        <v>8935</v>
      </c>
      <c r="L83" s="16">
        <v>3514</v>
      </c>
      <c r="M83" s="16">
        <v>0</v>
      </c>
      <c r="N83" s="17">
        <v>0</v>
      </c>
      <c r="O83" s="11">
        <f t="shared" si="12"/>
        <v>112148</v>
      </c>
      <c r="P83" s="1"/>
    </row>
    <row r="84" spans="1:16" x14ac:dyDescent="0.2">
      <c r="A84" s="141"/>
      <c r="B84" s="7">
        <v>2016</v>
      </c>
      <c r="C84" s="9">
        <v>0</v>
      </c>
      <c r="D84" s="10">
        <v>0</v>
      </c>
      <c r="E84" s="10">
        <v>2230</v>
      </c>
      <c r="F84" s="10">
        <v>3708</v>
      </c>
      <c r="G84" s="10">
        <v>11732</v>
      </c>
      <c r="H84" s="10">
        <v>11429</v>
      </c>
      <c r="I84" s="10">
        <v>34119</v>
      </c>
      <c r="J84" s="10">
        <v>32984</v>
      </c>
      <c r="K84" s="10">
        <v>9328</v>
      </c>
      <c r="L84" s="10">
        <v>4192</v>
      </c>
      <c r="M84" s="10">
        <v>0</v>
      </c>
      <c r="N84" s="13">
        <v>0</v>
      </c>
      <c r="O84" s="11">
        <f t="shared" si="12"/>
        <v>109722</v>
      </c>
      <c r="P84" s="1"/>
    </row>
    <row r="85" spans="1:16" x14ac:dyDescent="0.2">
      <c r="A85" s="141"/>
      <c r="B85" s="7">
        <v>2015</v>
      </c>
      <c r="C85" s="9">
        <v>0</v>
      </c>
      <c r="D85" s="10">
        <v>0</v>
      </c>
      <c r="E85" s="10">
        <v>0</v>
      </c>
      <c r="F85" s="10">
        <v>4613</v>
      </c>
      <c r="G85" s="10">
        <v>14455</v>
      </c>
      <c r="H85" s="10">
        <v>11747</v>
      </c>
      <c r="I85" s="10">
        <v>32119</v>
      </c>
      <c r="J85" s="10">
        <v>29272</v>
      </c>
      <c r="K85" s="10">
        <v>9779</v>
      </c>
      <c r="L85" s="10">
        <v>3883</v>
      </c>
      <c r="M85" s="10">
        <v>387</v>
      </c>
      <c r="N85" s="13">
        <v>0</v>
      </c>
      <c r="O85" s="11">
        <f t="shared" si="12"/>
        <v>106255</v>
      </c>
      <c r="P85" s="1"/>
    </row>
    <row r="86" spans="1:16" x14ac:dyDescent="0.2">
      <c r="A86" s="141"/>
      <c r="B86" s="7">
        <v>2014</v>
      </c>
      <c r="C86" s="9">
        <v>0</v>
      </c>
      <c r="D86" s="10">
        <v>0</v>
      </c>
      <c r="E86" s="10">
        <v>0</v>
      </c>
      <c r="F86" s="10">
        <v>5063</v>
      </c>
      <c r="G86" s="10">
        <v>11372</v>
      </c>
      <c r="H86" s="10">
        <v>11695</v>
      </c>
      <c r="I86" s="10">
        <v>27890</v>
      </c>
      <c r="J86" s="10">
        <v>33108</v>
      </c>
      <c r="K86" s="10">
        <v>6659</v>
      </c>
      <c r="L86" s="10">
        <v>4424</v>
      </c>
      <c r="M86" s="10">
        <v>0</v>
      </c>
      <c r="N86" s="13">
        <v>0</v>
      </c>
      <c r="O86" s="11">
        <f t="shared" si="12"/>
        <v>100211</v>
      </c>
      <c r="P86" s="1"/>
    </row>
    <row r="87" spans="1:16" x14ac:dyDescent="0.2">
      <c r="A87" s="141"/>
      <c r="B87" s="18">
        <v>2013</v>
      </c>
      <c r="C87" s="15">
        <v>0</v>
      </c>
      <c r="D87" s="16">
        <v>0</v>
      </c>
      <c r="E87" s="16">
        <v>131</v>
      </c>
      <c r="F87" s="16">
        <v>1921</v>
      </c>
      <c r="G87" s="16">
        <v>9327</v>
      </c>
      <c r="H87" s="16">
        <v>10257</v>
      </c>
      <c r="I87" s="16">
        <v>25853</v>
      </c>
      <c r="J87" s="36">
        <v>30831</v>
      </c>
      <c r="K87" s="16">
        <v>8038</v>
      </c>
      <c r="L87" s="16">
        <v>4409</v>
      </c>
      <c r="M87" s="16">
        <v>0</v>
      </c>
      <c r="N87" s="17">
        <v>0</v>
      </c>
      <c r="O87" s="14">
        <f t="shared" si="12"/>
        <v>90767</v>
      </c>
      <c r="P87" s="1"/>
    </row>
    <row r="88" spans="1:16" x14ac:dyDescent="0.2">
      <c r="A88" s="141"/>
      <c r="B88" s="18">
        <v>2012</v>
      </c>
      <c r="C88" s="15">
        <v>0</v>
      </c>
      <c r="D88" s="16">
        <v>0</v>
      </c>
      <c r="E88" s="16">
        <v>39</v>
      </c>
      <c r="F88" s="16">
        <v>3956</v>
      </c>
      <c r="G88" s="16">
        <v>11284</v>
      </c>
      <c r="H88" s="16">
        <v>11445</v>
      </c>
      <c r="I88" s="16">
        <v>28824</v>
      </c>
      <c r="J88" s="36">
        <v>31266</v>
      </c>
      <c r="K88" s="16">
        <v>9348</v>
      </c>
      <c r="L88" s="16">
        <v>2155</v>
      </c>
      <c r="M88" s="16">
        <v>0</v>
      </c>
      <c r="N88" s="17">
        <v>0</v>
      </c>
      <c r="O88" s="14">
        <f t="shared" si="12"/>
        <v>98317</v>
      </c>
      <c r="P88" s="1"/>
    </row>
    <row r="89" spans="1:16" x14ac:dyDescent="0.2">
      <c r="A89" s="141"/>
      <c r="B89" s="18">
        <v>2011</v>
      </c>
      <c r="C89" s="15">
        <v>0</v>
      </c>
      <c r="D89" s="16">
        <v>0</v>
      </c>
      <c r="E89" s="16">
        <v>0</v>
      </c>
      <c r="F89" s="16">
        <v>6245</v>
      </c>
      <c r="G89" s="16">
        <v>9715</v>
      </c>
      <c r="H89" s="16">
        <v>11967</v>
      </c>
      <c r="I89" s="16">
        <v>29372</v>
      </c>
      <c r="J89" s="36">
        <v>29808</v>
      </c>
      <c r="K89" s="16">
        <v>11184</v>
      </c>
      <c r="L89" s="16">
        <v>4964</v>
      </c>
      <c r="M89" s="16">
        <v>0</v>
      </c>
      <c r="N89" s="17">
        <v>0</v>
      </c>
      <c r="O89" s="14">
        <f t="shared" si="12"/>
        <v>103255</v>
      </c>
      <c r="P89" s="1"/>
    </row>
    <row r="90" spans="1:16" x14ac:dyDescent="0.2">
      <c r="A90" s="142"/>
      <c r="B90" s="73">
        <v>2010</v>
      </c>
      <c r="C90" s="21">
        <v>0</v>
      </c>
      <c r="D90" s="22">
        <v>0</v>
      </c>
      <c r="E90" s="22">
        <v>0</v>
      </c>
      <c r="F90" s="22">
        <v>4559</v>
      </c>
      <c r="G90" s="22">
        <v>8358</v>
      </c>
      <c r="H90" s="22">
        <v>11803</v>
      </c>
      <c r="I90" s="22">
        <v>27682</v>
      </c>
      <c r="J90" s="37">
        <v>26978</v>
      </c>
      <c r="K90" s="22">
        <v>7355</v>
      </c>
      <c r="L90" s="22">
        <v>4753</v>
      </c>
      <c r="M90" s="22">
        <v>0</v>
      </c>
      <c r="N90" s="23">
        <v>0</v>
      </c>
      <c r="O90" s="74">
        <f t="shared" si="12"/>
        <v>91488</v>
      </c>
      <c r="P90" s="1"/>
    </row>
    <row r="91" spans="1:16" ht="13.5" thickBot="1" x14ac:dyDescent="0.25">
      <c r="A91" s="25" t="s">
        <v>16</v>
      </c>
      <c r="B91" s="26"/>
      <c r="C91" s="28">
        <f>AVERAGE(C80:C90)</f>
        <v>0</v>
      </c>
      <c r="D91" s="28">
        <f t="shared" ref="D91:N91" si="13">AVERAGE(D80:D90)</f>
        <v>0</v>
      </c>
      <c r="E91" s="28">
        <f t="shared" si="13"/>
        <v>493.72727272727275</v>
      </c>
      <c r="F91" s="28">
        <f t="shared" si="13"/>
        <v>4600.363636363636</v>
      </c>
      <c r="G91" s="28">
        <f t="shared" si="13"/>
        <v>10799.90909090909</v>
      </c>
      <c r="H91" s="28">
        <f t="shared" si="13"/>
        <v>11797.181818181818</v>
      </c>
      <c r="I91" s="28">
        <f t="shared" si="13"/>
        <v>31211.272727272728</v>
      </c>
      <c r="J91" s="28">
        <f t="shared" si="13"/>
        <v>31305.636363636364</v>
      </c>
      <c r="K91" s="28">
        <f t="shared" si="13"/>
        <v>9172.181818181818</v>
      </c>
      <c r="L91" s="28">
        <f t="shared" si="13"/>
        <v>4067.4545454545455</v>
      </c>
      <c r="M91" s="28">
        <f t="shared" si="13"/>
        <v>38.700000000000003</v>
      </c>
      <c r="N91" s="28">
        <f t="shared" si="13"/>
        <v>0</v>
      </c>
      <c r="O91" s="72">
        <f>AVERAGE(O80:O90)</f>
        <v>103482.90909090909</v>
      </c>
      <c r="P91" s="1"/>
    </row>
    <row r="92" spans="1:16" ht="14.25" thickTop="1" thickBot="1" x14ac:dyDescent="0.25">
      <c r="A92" s="75"/>
      <c r="B92" s="76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1"/>
    </row>
    <row r="93" spans="1:16" ht="13.5" thickTop="1" x14ac:dyDescent="0.2">
      <c r="A93" s="137" t="s">
        <v>30</v>
      </c>
      <c r="B93" s="32">
        <v>2020</v>
      </c>
      <c r="C93" s="114">
        <v>0</v>
      </c>
      <c r="D93" s="5">
        <v>95</v>
      </c>
      <c r="E93" s="5">
        <v>18</v>
      </c>
      <c r="F93" s="5">
        <v>0</v>
      </c>
      <c r="G93" s="5">
        <v>275</v>
      </c>
      <c r="H93" s="5">
        <v>2259</v>
      </c>
      <c r="I93" s="5">
        <v>8090</v>
      </c>
      <c r="J93" s="5">
        <v>8054</v>
      </c>
      <c r="K93" s="5">
        <v>2940</v>
      </c>
      <c r="L93" s="5">
        <v>504</v>
      </c>
      <c r="M93" s="5"/>
      <c r="N93" s="34"/>
      <c r="O93" s="6">
        <f>SUM(C93:N93)</f>
        <v>22235</v>
      </c>
      <c r="P93" s="1"/>
    </row>
    <row r="94" spans="1:16" x14ac:dyDescent="0.2">
      <c r="A94" s="138"/>
      <c r="B94" s="103">
        <v>2019</v>
      </c>
      <c r="C94" s="111">
        <v>0</v>
      </c>
      <c r="D94" s="85">
        <v>0</v>
      </c>
      <c r="E94" s="85">
        <v>104</v>
      </c>
      <c r="F94" s="85">
        <v>2095</v>
      </c>
      <c r="G94" s="85">
        <v>3141</v>
      </c>
      <c r="H94" s="85">
        <v>3376</v>
      </c>
      <c r="I94" s="85">
        <v>7148</v>
      </c>
      <c r="J94" s="85">
        <v>7518</v>
      </c>
      <c r="K94" s="85">
        <v>3193</v>
      </c>
      <c r="L94" s="85">
        <v>1430</v>
      </c>
      <c r="M94" s="85">
        <v>616</v>
      </c>
      <c r="N94" s="86">
        <v>618</v>
      </c>
      <c r="O94" s="11">
        <f>SUM(C94:N94)</f>
        <v>29239</v>
      </c>
      <c r="P94" s="1"/>
    </row>
    <row r="95" spans="1:16" x14ac:dyDescent="0.2">
      <c r="A95" s="138"/>
      <c r="B95" s="103">
        <v>2018</v>
      </c>
      <c r="C95" s="79">
        <v>0</v>
      </c>
      <c r="D95" s="88">
        <v>4</v>
      </c>
      <c r="E95" s="88">
        <v>417</v>
      </c>
      <c r="F95" s="88">
        <v>1921</v>
      </c>
      <c r="G95" s="88">
        <v>3690</v>
      </c>
      <c r="H95" s="88">
        <v>4077</v>
      </c>
      <c r="I95" s="88">
        <v>8817</v>
      </c>
      <c r="J95" s="88">
        <v>7685</v>
      </c>
      <c r="K95" s="88">
        <v>3611</v>
      </c>
      <c r="L95" s="88">
        <v>1075</v>
      </c>
      <c r="M95" s="88">
        <v>408</v>
      </c>
      <c r="N95" s="79">
        <v>662</v>
      </c>
      <c r="O95" s="11">
        <f t="shared" ref="O95:O103" si="14">SUM(C95:N95)</f>
        <v>32367</v>
      </c>
      <c r="P95" s="1"/>
    </row>
    <row r="96" spans="1:16" x14ac:dyDescent="0.2">
      <c r="A96" s="138"/>
      <c r="B96" s="99">
        <v>2017</v>
      </c>
      <c r="C96" s="102">
        <v>0</v>
      </c>
      <c r="D96" s="16">
        <v>6</v>
      </c>
      <c r="E96" s="16">
        <v>1</v>
      </c>
      <c r="F96" s="16">
        <v>2207</v>
      </c>
      <c r="G96" s="16">
        <v>2941</v>
      </c>
      <c r="H96" s="16">
        <v>3255</v>
      </c>
      <c r="I96" s="16">
        <v>9726</v>
      </c>
      <c r="J96" s="16">
        <v>8396</v>
      </c>
      <c r="K96" s="16">
        <v>3762</v>
      </c>
      <c r="L96" s="16">
        <v>1053</v>
      </c>
      <c r="M96" s="16">
        <v>989</v>
      </c>
      <c r="N96" s="17">
        <v>697</v>
      </c>
      <c r="O96" s="11">
        <f t="shared" si="14"/>
        <v>33033</v>
      </c>
      <c r="P96" s="1"/>
    </row>
    <row r="97" spans="1:16" x14ac:dyDescent="0.2">
      <c r="A97" s="138"/>
      <c r="B97" s="7">
        <v>2016</v>
      </c>
      <c r="C97" s="9">
        <v>0</v>
      </c>
      <c r="D97" s="10">
        <v>0</v>
      </c>
      <c r="E97" s="10">
        <v>1292</v>
      </c>
      <c r="F97" s="10">
        <v>1389</v>
      </c>
      <c r="G97" s="10">
        <v>3956</v>
      </c>
      <c r="H97" s="10">
        <v>3716</v>
      </c>
      <c r="I97" s="10">
        <v>8540</v>
      </c>
      <c r="J97" s="10">
        <v>7836</v>
      </c>
      <c r="K97" s="10">
        <v>4233</v>
      </c>
      <c r="L97" s="10">
        <v>1469</v>
      </c>
      <c r="M97" s="10">
        <v>531</v>
      </c>
      <c r="N97" s="13">
        <v>727</v>
      </c>
      <c r="O97" s="11">
        <f t="shared" si="14"/>
        <v>33689</v>
      </c>
      <c r="P97" s="1"/>
    </row>
    <row r="98" spans="1:16" x14ac:dyDescent="0.2">
      <c r="A98" s="138"/>
      <c r="B98" s="7">
        <v>2015</v>
      </c>
      <c r="C98" s="9">
        <v>0</v>
      </c>
      <c r="D98" s="10">
        <v>0</v>
      </c>
      <c r="E98" s="10">
        <v>5</v>
      </c>
      <c r="F98" s="10">
        <v>1382</v>
      </c>
      <c r="G98" s="10">
        <v>4172</v>
      </c>
      <c r="H98" s="10">
        <v>3786</v>
      </c>
      <c r="I98" s="10">
        <v>9202</v>
      </c>
      <c r="J98" s="10">
        <v>8638</v>
      </c>
      <c r="K98" s="10">
        <v>3708</v>
      </c>
      <c r="L98" s="10">
        <v>1310</v>
      </c>
      <c r="M98" s="10">
        <v>282</v>
      </c>
      <c r="N98" s="13">
        <v>821</v>
      </c>
      <c r="O98" s="11">
        <f t="shared" si="14"/>
        <v>33306</v>
      </c>
      <c r="P98" s="1"/>
    </row>
    <row r="99" spans="1:16" x14ac:dyDescent="0.2">
      <c r="A99" s="138"/>
      <c r="B99" s="7">
        <v>2014</v>
      </c>
      <c r="C99" s="9">
        <v>0</v>
      </c>
      <c r="D99" s="10">
        <v>0</v>
      </c>
      <c r="E99" s="10">
        <v>0</v>
      </c>
      <c r="F99" s="10">
        <v>2226</v>
      </c>
      <c r="G99" s="10">
        <v>4344</v>
      </c>
      <c r="H99" s="10">
        <v>4335</v>
      </c>
      <c r="I99" s="10">
        <v>8945</v>
      </c>
      <c r="J99" s="10">
        <v>10749</v>
      </c>
      <c r="K99" s="10">
        <v>2701</v>
      </c>
      <c r="L99" s="10">
        <v>1516</v>
      </c>
      <c r="M99" s="10">
        <v>307</v>
      </c>
      <c r="N99" s="13">
        <v>771</v>
      </c>
      <c r="O99" s="11">
        <f t="shared" si="14"/>
        <v>35894</v>
      </c>
      <c r="P99" s="1"/>
    </row>
    <row r="100" spans="1:16" x14ac:dyDescent="0.2">
      <c r="A100" s="138"/>
      <c r="B100" s="18">
        <v>2013</v>
      </c>
      <c r="C100" s="15">
        <v>0</v>
      </c>
      <c r="D100" s="16">
        <v>0</v>
      </c>
      <c r="E100" s="16">
        <v>69</v>
      </c>
      <c r="F100" s="16">
        <v>223</v>
      </c>
      <c r="G100" s="16">
        <v>1829</v>
      </c>
      <c r="H100" s="16">
        <v>1913</v>
      </c>
      <c r="I100" s="16">
        <v>3711</v>
      </c>
      <c r="J100" s="36">
        <v>4629</v>
      </c>
      <c r="K100" s="16">
        <v>1725</v>
      </c>
      <c r="L100" s="16">
        <v>1722</v>
      </c>
      <c r="M100" s="16">
        <v>124</v>
      </c>
      <c r="N100" s="17">
        <v>413</v>
      </c>
      <c r="O100" s="14">
        <f t="shared" si="14"/>
        <v>16358</v>
      </c>
      <c r="P100" s="1"/>
    </row>
    <row r="101" spans="1:16" x14ac:dyDescent="0.2">
      <c r="A101" s="138"/>
      <c r="B101" s="18">
        <v>2012</v>
      </c>
      <c r="C101" s="15">
        <v>0</v>
      </c>
      <c r="D101" s="16">
        <v>0</v>
      </c>
      <c r="E101" s="16">
        <v>14</v>
      </c>
      <c r="F101" s="16">
        <v>827</v>
      </c>
      <c r="G101" s="16">
        <v>1486</v>
      </c>
      <c r="H101" s="16">
        <v>1546</v>
      </c>
      <c r="I101" s="16">
        <v>4599</v>
      </c>
      <c r="J101" s="36">
        <v>4686</v>
      </c>
      <c r="K101" s="16">
        <v>1880</v>
      </c>
      <c r="L101" s="16">
        <v>487</v>
      </c>
      <c r="M101" s="16">
        <v>41</v>
      </c>
      <c r="N101" s="17">
        <v>383</v>
      </c>
      <c r="O101" s="14">
        <f t="shared" si="14"/>
        <v>15949</v>
      </c>
      <c r="P101" s="1"/>
    </row>
    <row r="102" spans="1:16" x14ac:dyDescent="0.2">
      <c r="A102" s="138"/>
      <c r="B102" s="18">
        <v>2011</v>
      </c>
      <c r="C102" s="15">
        <v>0</v>
      </c>
      <c r="D102" s="16">
        <v>0</v>
      </c>
      <c r="E102" s="16">
        <v>0</v>
      </c>
      <c r="F102" s="16">
        <v>799</v>
      </c>
      <c r="G102" s="16">
        <v>1707</v>
      </c>
      <c r="H102" s="16">
        <v>2362</v>
      </c>
      <c r="I102" s="16">
        <v>5604</v>
      </c>
      <c r="J102" s="36">
        <v>4732</v>
      </c>
      <c r="K102" s="16">
        <v>1952</v>
      </c>
      <c r="L102" s="16">
        <v>859</v>
      </c>
      <c r="M102" s="16">
        <v>22</v>
      </c>
      <c r="N102" s="17">
        <v>421</v>
      </c>
      <c r="O102" s="14">
        <f t="shared" si="14"/>
        <v>18458</v>
      </c>
      <c r="P102" s="1"/>
    </row>
    <row r="103" spans="1:16" x14ac:dyDescent="0.2">
      <c r="A103" s="139"/>
      <c r="B103" s="73">
        <v>2010</v>
      </c>
      <c r="C103" s="21">
        <v>0</v>
      </c>
      <c r="D103" s="22">
        <v>0</v>
      </c>
      <c r="E103" s="22">
        <v>102</v>
      </c>
      <c r="F103" s="22">
        <v>1166</v>
      </c>
      <c r="G103" s="22">
        <v>2023</v>
      </c>
      <c r="H103" s="22">
        <v>2670</v>
      </c>
      <c r="I103" s="22">
        <v>6039</v>
      </c>
      <c r="J103" s="37">
        <v>5308</v>
      </c>
      <c r="K103" s="22">
        <v>1984</v>
      </c>
      <c r="L103" s="22">
        <v>1113</v>
      </c>
      <c r="M103" s="22">
        <v>0</v>
      </c>
      <c r="N103" s="23">
        <v>103</v>
      </c>
      <c r="O103" s="74">
        <f t="shared" si="14"/>
        <v>20508</v>
      </c>
      <c r="P103" s="1"/>
    </row>
    <row r="104" spans="1:16" ht="13.5" thickBot="1" x14ac:dyDescent="0.25">
      <c r="A104" s="25" t="s">
        <v>16</v>
      </c>
      <c r="B104" s="26"/>
      <c r="C104" s="27">
        <f>AVERAGE(C93:C103)</f>
        <v>0</v>
      </c>
      <c r="D104" s="27">
        <f t="shared" ref="D104:N104" si="15">AVERAGE(D93:D103)</f>
        <v>9.545454545454545</v>
      </c>
      <c r="E104" s="27">
        <f t="shared" si="15"/>
        <v>183.81818181818181</v>
      </c>
      <c r="F104" s="27">
        <f t="shared" si="15"/>
        <v>1294.090909090909</v>
      </c>
      <c r="G104" s="27">
        <f t="shared" si="15"/>
        <v>2687.6363636363635</v>
      </c>
      <c r="H104" s="27">
        <f t="shared" si="15"/>
        <v>3026.818181818182</v>
      </c>
      <c r="I104" s="27">
        <f t="shared" si="15"/>
        <v>7311</v>
      </c>
      <c r="J104" s="27">
        <f t="shared" si="15"/>
        <v>7111.909090909091</v>
      </c>
      <c r="K104" s="27">
        <f t="shared" si="15"/>
        <v>2880.818181818182</v>
      </c>
      <c r="L104" s="27">
        <f t="shared" si="15"/>
        <v>1139.8181818181818</v>
      </c>
      <c r="M104" s="27">
        <f t="shared" si="15"/>
        <v>332</v>
      </c>
      <c r="N104" s="27">
        <f t="shared" si="15"/>
        <v>561.6</v>
      </c>
      <c r="O104" s="72">
        <f>AVERAGE(O93:O103)</f>
        <v>26457.81818181818</v>
      </c>
      <c r="P104" s="1"/>
    </row>
    <row r="105" spans="1:16" x14ac:dyDescent="0.2">
      <c r="A105" s="78"/>
      <c r="B105" s="5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1"/>
    </row>
    <row r="106" spans="1:1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">
      <c r="A107" s="43" t="s">
        <v>31</v>
      </c>
      <c r="B107" s="80">
        <v>2010</v>
      </c>
      <c r="C107" s="80">
        <v>2011</v>
      </c>
      <c r="D107" s="80">
        <v>2012</v>
      </c>
      <c r="E107" s="80">
        <v>2013</v>
      </c>
      <c r="F107" s="80">
        <v>2014</v>
      </c>
      <c r="G107" s="80">
        <v>2015</v>
      </c>
      <c r="H107" s="80">
        <v>2016</v>
      </c>
      <c r="I107" s="80">
        <v>2017</v>
      </c>
      <c r="J107" s="81">
        <v>2018</v>
      </c>
      <c r="K107" s="81">
        <v>2019</v>
      </c>
      <c r="L107" s="96">
        <v>2020</v>
      </c>
      <c r="M107" s="1"/>
      <c r="N107" s="1"/>
      <c r="O107" s="1"/>
      <c r="P107" s="1"/>
    </row>
    <row r="108" spans="1:16" x14ac:dyDescent="0.2">
      <c r="A108" s="47" t="s">
        <v>23</v>
      </c>
      <c r="B108" s="48">
        <f>O12</f>
        <v>54695</v>
      </c>
      <c r="C108" s="48">
        <f>O11</f>
        <v>63242</v>
      </c>
      <c r="D108" s="48">
        <f>O10</f>
        <v>58734</v>
      </c>
      <c r="E108" s="48">
        <f>O9</f>
        <v>52243</v>
      </c>
      <c r="F108" s="48">
        <f>O8</f>
        <v>59937</v>
      </c>
      <c r="G108" s="48">
        <f>O7</f>
        <v>60087</v>
      </c>
      <c r="H108" s="48">
        <f>O6</f>
        <v>68073</v>
      </c>
      <c r="I108" s="46">
        <f>O5</f>
        <v>67963</v>
      </c>
      <c r="J108" s="46">
        <f>O4</f>
        <v>67661</v>
      </c>
      <c r="K108" s="1">
        <f>O3</f>
        <v>68049</v>
      </c>
      <c r="L108" s="131">
        <f>O2</f>
        <v>56483</v>
      </c>
      <c r="M108" s="1"/>
      <c r="N108" s="1"/>
      <c r="O108" s="1"/>
      <c r="P108" s="1"/>
    </row>
    <row r="109" spans="1:16" x14ac:dyDescent="0.2">
      <c r="A109" s="47" t="s">
        <v>24</v>
      </c>
      <c r="B109" s="48">
        <f>O25</f>
        <v>38550</v>
      </c>
      <c r="C109" s="48">
        <f>O24</f>
        <v>40148</v>
      </c>
      <c r="D109" s="48">
        <f>O23</f>
        <v>36252</v>
      </c>
      <c r="E109" s="48">
        <f>O22</f>
        <v>38168</v>
      </c>
      <c r="F109" s="48">
        <f>O21</f>
        <v>41200</v>
      </c>
      <c r="G109" s="48">
        <f>O20</f>
        <v>43919</v>
      </c>
      <c r="H109" s="48">
        <f>O19</f>
        <v>53092</v>
      </c>
      <c r="I109" s="46">
        <f>O18</f>
        <v>50150</v>
      </c>
      <c r="J109" s="46">
        <f>O17</f>
        <v>49978</v>
      </c>
      <c r="K109" s="1">
        <f>O16</f>
        <v>52727</v>
      </c>
      <c r="L109" s="131">
        <f>O15</f>
        <v>33994</v>
      </c>
      <c r="M109" s="1"/>
      <c r="N109" s="1"/>
      <c r="O109" s="1"/>
      <c r="P109" s="1"/>
    </row>
    <row r="110" spans="1:16" x14ac:dyDescent="0.2">
      <c r="A110" s="47" t="s">
        <v>25</v>
      </c>
      <c r="B110" s="48">
        <f>O38</f>
        <v>14815</v>
      </c>
      <c r="C110" s="48">
        <f>O37</f>
        <v>18338</v>
      </c>
      <c r="D110" s="48">
        <f>O36</f>
        <v>19007</v>
      </c>
      <c r="E110" s="48">
        <f>O35</f>
        <v>16962</v>
      </c>
      <c r="F110" s="48">
        <f>O34</f>
        <v>18885</v>
      </c>
      <c r="G110" s="48">
        <f>O33</f>
        <v>17086</v>
      </c>
      <c r="H110" s="48">
        <f>O32</f>
        <v>19308</v>
      </c>
      <c r="I110" s="46">
        <f>O31</f>
        <v>17478</v>
      </c>
      <c r="J110" s="46">
        <f>O30</f>
        <v>19025</v>
      </c>
      <c r="K110" s="46">
        <f>O29</f>
        <v>22699</v>
      </c>
      <c r="L110" s="131">
        <f>O28</f>
        <v>18274</v>
      </c>
      <c r="M110" s="1"/>
      <c r="N110" s="1"/>
      <c r="O110" s="1"/>
      <c r="P110" s="1"/>
    </row>
    <row r="111" spans="1:16" x14ac:dyDescent="0.2">
      <c r="A111" s="47" t="s">
        <v>26</v>
      </c>
      <c r="B111" s="48">
        <f>O51</f>
        <v>27677</v>
      </c>
      <c r="C111" s="48">
        <f>O50</f>
        <v>26815</v>
      </c>
      <c r="D111" s="48">
        <f>O49</f>
        <v>23733</v>
      </c>
      <c r="E111" s="48">
        <f>O48</f>
        <v>24282</v>
      </c>
      <c r="F111" s="48">
        <f>O47</f>
        <v>24934</v>
      </c>
      <c r="G111" s="48">
        <f>O46</f>
        <v>24497</v>
      </c>
      <c r="H111" s="48">
        <f>O45</f>
        <v>27464</v>
      </c>
      <c r="I111" s="46">
        <f>O44</f>
        <v>26005</v>
      </c>
      <c r="J111" s="46">
        <f>O43</f>
        <v>25013</v>
      </c>
      <c r="K111" s="46">
        <f>O42</f>
        <v>25735</v>
      </c>
      <c r="L111" s="131">
        <f>O41</f>
        <v>17348</v>
      </c>
      <c r="M111" s="1"/>
      <c r="N111" s="1"/>
      <c r="O111" s="1"/>
      <c r="P111" s="1"/>
    </row>
    <row r="112" spans="1:16" x14ac:dyDescent="0.2">
      <c r="A112" s="47" t="s">
        <v>27</v>
      </c>
      <c r="B112" s="48">
        <f>O64</f>
        <v>29417</v>
      </c>
      <c r="C112" s="48">
        <f>O63</f>
        <v>28402</v>
      </c>
      <c r="D112" s="48">
        <f>O62</f>
        <v>31000</v>
      </c>
      <c r="E112" s="48">
        <f>O61</f>
        <v>26228</v>
      </c>
      <c r="F112" s="48">
        <f>O60</f>
        <v>29646</v>
      </c>
      <c r="G112" s="48">
        <f>O59</f>
        <v>31671</v>
      </c>
      <c r="H112" s="48">
        <f>O58</f>
        <v>34349</v>
      </c>
      <c r="I112" s="46">
        <f>O57</f>
        <v>33515</v>
      </c>
      <c r="J112" s="46">
        <f>O56</f>
        <v>34474</v>
      </c>
      <c r="K112" s="46">
        <f>O55</f>
        <v>35611</v>
      </c>
      <c r="L112" s="131">
        <f>O54</f>
        <v>27218</v>
      </c>
      <c r="M112" s="1"/>
      <c r="N112" s="1"/>
      <c r="O112" s="1"/>
      <c r="P112" s="1"/>
    </row>
    <row r="113" spans="1:16" x14ac:dyDescent="0.2">
      <c r="A113" s="47" t="s">
        <v>28</v>
      </c>
      <c r="B113" s="48">
        <f>O77</f>
        <v>122522</v>
      </c>
      <c r="C113" s="48">
        <f>O76</f>
        <v>122122</v>
      </c>
      <c r="D113" s="48">
        <f>O75</f>
        <v>106789</v>
      </c>
      <c r="E113" s="48">
        <f>O74</f>
        <v>100100</v>
      </c>
      <c r="F113" s="48">
        <f>O73</f>
        <v>114011</v>
      </c>
      <c r="G113" s="48">
        <f>O72</f>
        <v>111202</v>
      </c>
      <c r="H113" s="48">
        <f>O71</f>
        <v>126621</v>
      </c>
      <c r="I113" s="46">
        <f>O70</f>
        <v>121511</v>
      </c>
      <c r="J113" s="46">
        <f>O69</f>
        <v>115511</v>
      </c>
      <c r="K113" s="46">
        <f>O68</f>
        <v>103777</v>
      </c>
      <c r="L113" s="131">
        <f>O67</f>
        <v>60000</v>
      </c>
      <c r="M113" s="1"/>
      <c r="N113" s="1"/>
      <c r="O113" s="1"/>
      <c r="P113" s="1"/>
    </row>
    <row r="114" spans="1:16" x14ac:dyDescent="0.2">
      <c r="A114" s="47" t="s">
        <v>29</v>
      </c>
      <c r="B114" s="48">
        <f>O90</f>
        <v>91488</v>
      </c>
      <c r="C114" s="48">
        <f>O89</f>
        <v>103255</v>
      </c>
      <c r="D114" s="48">
        <f>O88</f>
        <v>98317</v>
      </c>
      <c r="E114" s="48">
        <f>O87</f>
        <v>90767</v>
      </c>
      <c r="F114" s="48">
        <f>O86</f>
        <v>100211</v>
      </c>
      <c r="G114" s="48">
        <f>O85</f>
        <v>106255</v>
      </c>
      <c r="H114" s="48">
        <f>O84</f>
        <v>109722</v>
      </c>
      <c r="I114" s="46">
        <f>O83</f>
        <v>112148</v>
      </c>
      <c r="J114" s="46">
        <f>O82</f>
        <v>109539</v>
      </c>
      <c r="K114" s="46">
        <f>O81</f>
        <v>116948</v>
      </c>
      <c r="L114" s="131">
        <f>O80</f>
        <v>99662</v>
      </c>
      <c r="M114" s="1"/>
      <c r="N114" s="1"/>
      <c r="O114" s="1"/>
      <c r="P114" s="1"/>
    </row>
    <row r="115" spans="1:16" x14ac:dyDescent="0.2">
      <c r="A115" s="47" t="s">
        <v>30</v>
      </c>
      <c r="B115" s="48">
        <f>O103</f>
        <v>20508</v>
      </c>
      <c r="C115" s="48">
        <f>O102</f>
        <v>18458</v>
      </c>
      <c r="D115" s="48">
        <f>O101</f>
        <v>15949</v>
      </c>
      <c r="E115" s="48">
        <f>O100</f>
        <v>16358</v>
      </c>
      <c r="F115" s="48">
        <f>O99</f>
        <v>35894</v>
      </c>
      <c r="G115" s="48">
        <f>O98</f>
        <v>33306</v>
      </c>
      <c r="H115" s="48">
        <f>O97</f>
        <v>33689</v>
      </c>
      <c r="I115" s="46">
        <f>O96</f>
        <v>33033</v>
      </c>
      <c r="J115" s="46">
        <f>O95</f>
        <v>32367</v>
      </c>
      <c r="K115" s="46">
        <f>O94</f>
        <v>29239</v>
      </c>
      <c r="L115" s="131">
        <f>O93</f>
        <v>22235</v>
      </c>
      <c r="M115" s="1"/>
      <c r="N115" s="1"/>
      <c r="O115" s="1"/>
      <c r="P115" s="1"/>
    </row>
    <row r="116" spans="1:16" x14ac:dyDescent="0.2">
      <c r="A116" s="47" t="s">
        <v>14</v>
      </c>
      <c r="B116" s="82">
        <f t="shared" ref="B116:J116" si="16">SUM(B108:B115)</f>
        <v>399672</v>
      </c>
      <c r="C116" s="82">
        <f t="shared" si="16"/>
        <v>420780</v>
      </c>
      <c r="D116" s="82">
        <f t="shared" si="16"/>
        <v>389781</v>
      </c>
      <c r="E116" s="82">
        <f t="shared" si="16"/>
        <v>365108</v>
      </c>
      <c r="F116" s="82">
        <f t="shared" si="16"/>
        <v>424718</v>
      </c>
      <c r="G116" s="82">
        <f t="shared" si="16"/>
        <v>428023</v>
      </c>
      <c r="H116" s="82">
        <f t="shared" si="16"/>
        <v>472318</v>
      </c>
      <c r="I116" s="50">
        <f t="shared" si="16"/>
        <v>461803</v>
      </c>
      <c r="J116" s="50">
        <f t="shared" si="16"/>
        <v>453568</v>
      </c>
      <c r="K116" s="81">
        <f>SUM(K108:K115)</f>
        <v>454785</v>
      </c>
      <c r="L116" s="131">
        <f>SUM(L108:L115)</f>
        <v>335214</v>
      </c>
      <c r="M116" s="1"/>
      <c r="N116" s="1"/>
      <c r="O116" s="1"/>
      <c r="P116" s="1"/>
    </row>
    <row r="117" spans="1:1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</sheetData>
  <sheetProtection selectLockedCells="1" selectUnlockedCells="1"/>
  <mergeCells count="8">
    <mergeCell ref="A67:A77"/>
    <mergeCell ref="A80:A90"/>
    <mergeCell ref="A93:A103"/>
    <mergeCell ref="A2:A12"/>
    <mergeCell ref="A15:A25"/>
    <mergeCell ref="A28:A38"/>
    <mergeCell ref="A41:A51"/>
    <mergeCell ref="A54:A64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topLeftCell="A31" workbookViewId="0">
      <selection activeCell="L41" sqref="L41"/>
    </sheetView>
  </sheetViews>
  <sheetFormatPr defaultColWidth="8.7109375" defaultRowHeight="12.75" x14ac:dyDescent="0.2"/>
  <cols>
    <col min="1" max="1" width="21.140625" style="52" customWidth="1"/>
    <col min="2" max="16384" width="8.7109375" style="52"/>
  </cols>
  <sheetData>
    <row r="1" spans="1:16" ht="14.25" thickTop="1" thickBot="1" x14ac:dyDescent="0.25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6</v>
      </c>
      <c r="H1" s="83" t="s">
        <v>7</v>
      </c>
      <c r="I1" s="83" t="s">
        <v>8</v>
      </c>
      <c r="J1" s="83" t="s">
        <v>9</v>
      </c>
      <c r="K1" s="83" t="s">
        <v>10</v>
      </c>
      <c r="L1" s="83" t="s">
        <v>11</v>
      </c>
      <c r="M1" s="83" t="s">
        <v>12</v>
      </c>
      <c r="N1" s="83" t="s">
        <v>13</v>
      </c>
      <c r="O1" s="83" t="s">
        <v>14</v>
      </c>
      <c r="P1" s="1"/>
    </row>
    <row r="2" spans="1:16" ht="13.5" thickTop="1" x14ac:dyDescent="0.2">
      <c r="A2" s="134" t="s">
        <v>32</v>
      </c>
      <c r="B2" s="32">
        <v>2020</v>
      </c>
      <c r="C2" s="107">
        <v>0</v>
      </c>
      <c r="D2" s="38">
        <v>0</v>
      </c>
      <c r="E2" s="38">
        <v>0</v>
      </c>
      <c r="F2" s="38">
        <v>0</v>
      </c>
      <c r="G2" s="38">
        <v>0</v>
      </c>
      <c r="H2" s="5">
        <v>1718</v>
      </c>
      <c r="I2" s="5">
        <v>8429</v>
      </c>
      <c r="J2" s="5">
        <v>8198</v>
      </c>
      <c r="K2" s="5">
        <v>2607</v>
      </c>
      <c r="L2" s="38">
        <v>489</v>
      </c>
      <c r="M2" s="38"/>
      <c r="N2" s="32"/>
      <c r="O2" s="117">
        <f>SUM(C2:N2)</f>
        <v>21441</v>
      </c>
      <c r="P2" s="1"/>
    </row>
    <row r="3" spans="1:16" x14ac:dyDescent="0.2">
      <c r="A3" s="135"/>
      <c r="B3" s="103">
        <v>2019</v>
      </c>
      <c r="C3" s="116">
        <v>0</v>
      </c>
      <c r="D3" s="84">
        <v>0</v>
      </c>
      <c r="E3" s="84">
        <v>594</v>
      </c>
      <c r="F3" s="85">
        <v>2814</v>
      </c>
      <c r="G3" s="85">
        <v>4655</v>
      </c>
      <c r="H3" s="85">
        <v>4148</v>
      </c>
      <c r="I3" s="85">
        <v>8170</v>
      </c>
      <c r="J3" s="85">
        <v>8197</v>
      </c>
      <c r="K3" s="85">
        <v>3479</v>
      </c>
      <c r="L3" s="84">
        <v>2141</v>
      </c>
      <c r="M3" s="84">
        <v>0</v>
      </c>
      <c r="N3" s="103">
        <v>0</v>
      </c>
      <c r="O3" s="125">
        <f>SUM(C3:N3)</f>
        <v>34198</v>
      </c>
      <c r="P3" s="1"/>
    </row>
    <row r="4" spans="1:16" x14ac:dyDescent="0.2">
      <c r="A4" s="135"/>
      <c r="B4" s="103">
        <v>2018</v>
      </c>
      <c r="C4" s="108">
        <v>527</v>
      </c>
      <c r="D4" s="84">
        <v>0</v>
      </c>
      <c r="E4" s="84">
        <v>548</v>
      </c>
      <c r="F4" s="85">
        <v>2947</v>
      </c>
      <c r="G4" s="85">
        <v>6993</v>
      </c>
      <c r="H4" s="85">
        <v>3367</v>
      </c>
      <c r="I4" s="85">
        <v>7956</v>
      </c>
      <c r="J4" s="85">
        <v>6414</v>
      </c>
      <c r="K4" s="85">
        <v>3671</v>
      </c>
      <c r="L4" s="85">
        <v>1332</v>
      </c>
      <c r="M4" s="84">
        <v>0</v>
      </c>
      <c r="N4" s="7">
        <v>0</v>
      </c>
      <c r="O4" s="11">
        <f t="shared" ref="O4:O12" si="0">SUM(C4:N4)</f>
        <v>33755</v>
      </c>
      <c r="P4" s="1"/>
    </row>
    <row r="5" spans="1:16" x14ac:dyDescent="0.2">
      <c r="A5" s="135"/>
      <c r="B5" s="103">
        <v>2017</v>
      </c>
      <c r="C5" s="111">
        <v>552</v>
      </c>
      <c r="D5" s="85">
        <v>0</v>
      </c>
      <c r="E5" s="85">
        <v>442</v>
      </c>
      <c r="F5" s="85">
        <v>2628</v>
      </c>
      <c r="G5" s="85">
        <v>6464</v>
      </c>
      <c r="H5" s="85">
        <v>4953</v>
      </c>
      <c r="I5" s="85">
        <v>11217</v>
      </c>
      <c r="J5" s="85">
        <v>9049</v>
      </c>
      <c r="K5" s="85">
        <v>3881</v>
      </c>
      <c r="L5" s="85">
        <v>1340</v>
      </c>
      <c r="M5" s="85">
        <v>0</v>
      </c>
      <c r="N5" s="93">
        <v>0</v>
      </c>
      <c r="O5" s="11">
        <f t="shared" si="0"/>
        <v>40526</v>
      </c>
      <c r="P5" s="1"/>
    </row>
    <row r="6" spans="1:16" x14ac:dyDescent="0.2">
      <c r="A6" s="135"/>
      <c r="B6" s="103">
        <v>2016</v>
      </c>
      <c r="C6" s="111">
        <v>496</v>
      </c>
      <c r="D6" s="85">
        <v>0</v>
      </c>
      <c r="E6" s="85">
        <v>1045</v>
      </c>
      <c r="F6" s="85">
        <v>1669</v>
      </c>
      <c r="G6" s="85">
        <v>4443</v>
      </c>
      <c r="H6" s="85">
        <v>4264</v>
      </c>
      <c r="I6" s="85">
        <v>9936</v>
      </c>
      <c r="J6" s="85">
        <v>7222</v>
      </c>
      <c r="K6" s="85">
        <v>3816</v>
      </c>
      <c r="L6" s="85">
        <v>1744</v>
      </c>
      <c r="M6" s="85">
        <v>0</v>
      </c>
      <c r="N6" s="86">
        <v>0</v>
      </c>
      <c r="O6" s="11">
        <f t="shared" si="0"/>
        <v>34635</v>
      </c>
      <c r="P6" s="1"/>
    </row>
    <row r="7" spans="1:16" x14ac:dyDescent="0.2">
      <c r="A7" s="135"/>
      <c r="B7" s="103">
        <v>2015</v>
      </c>
      <c r="C7" s="111">
        <v>314</v>
      </c>
      <c r="D7" s="85">
        <v>0</v>
      </c>
      <c r="E7" s="85">
        <v>0</v>
      </c>
      <c r="F7" s="85">
        <v>1994</v>
      </c>
      <c r="G7" s="85">
        <v>6348</v>
      </c>
      <c r="H7" s="85">
        <v>3604</v>
      </c>
      <c r="I7" s="85">
        <v>12022</v>
      </c>
      <c r="J7" s="85">
        <v>10367</v>
      </c>
      <c r="K7" s="85">
        <v>7031</v>
      </c>
      <c r="L7" s="85">
        <v>1557</v>
      </c>
      <c r="M7" s="85">
        <v>311</v>
      </c>
      <c r="N7" s="87">
        <v>0</v>
      </c>
      <c r="O7" s="11">
        <f t="shared" si="0"/>
        <v>43548</v>
      </c>
      <c r="P7" s="1"/>
    </row>
    <row r="8" spans="1:16" x14ac:dyDescent="0.2">
      <c r="A8" s="135"/>
      <c r="B8" s="103">
        <v>2014</v>
      </c>
      <c r="C8" s="111">
        <v>382</v>
      </c>
      <c r="D8" s="85">
        <v>0</v>
      </c>
      <c r="E8" s="85">
        <v>319</v>
      </c>
      <c r="F8" s="85">
        <v>2398</v>
      </c>
      <c r="G8" s="85">
        <v>5193</v>
      </c>
      <c r="H8" s="85">
        <v>4653</v>
      </c>
      <c r="I8" s="85">
        <v>9683</v>
      </c>
      <c r="J8" s="85">
        <v>8690</v>
      </c>
      <c r="K8" s="85">
        <v>3578</v>
      </c>
      <c r="L8" s="85">
        <v>1804</v>
      </c>
      <c r="M8" s="85">
        <v>73</v>
      </c>
      <c r="N8" s="87">
        <v>0</v>
      </c>
      <c r="O8" s="14">
        <f t="shared" si="0"/>
        <v>36773</v>
      </c>
      <c r="P8" s="1"/>
    </row>
    <row r="9" spans="1:16" x14ac:dyDescent="0.2">
      <c r="A9" s="135"/>
      <c r="B9" s="103">
        <v>2013</v>
      </c>
      <c r="C9" s="111">
        <v>0</v>
      </c>
      <c r="D9" s="85">
        <v>0</v>
      </c>
      <c r="E9" s="85">
        <v>216</v>
      </c>
      <c r="F9" s="85">
        <v>1171</v>
      </c>
      <c r="G9" s="85">
        <v>4566</v>
      </c>
      <c r="H9" s="85">
        <v>3919</v>
      </c>
      <c r="I9" s="85">
        <v>8443</v>
      </c>
      <c r="J9" s="85">
        <v>6802</v>
      </c>
      <c r="K9" s="85">
        <v>3363</v>
      </c>
      <c r="L9" s="85">
        <v>1824</v>
      </c>
      <c r="M9" s="85">
        <v>0</v>
      </c>
      <c r="N9" s="87">
        <v>0</v>
      </c>
      <c r="O9" s="14">
        <f t="shared" si="0"/>
        <v>30304</v>
      </c>
      <c r="P9" s="1"/>
    </row>
    <row r="10" spans="1:16" x14ac:dyDescent="0.2">
      <c r="A10" s="135"/>
      <c r="B10" s="99">
        <v>2012</v>
      </c>
      <c r="C10" s="112">
        <v>0</v>
      </c>
      <c r="D10" s="88">
        <v>0</v>
      </c>
      <c r="E10" s="88">
        <v>0</v>
      </c>
      <c r="F10" s="88">
        <v>2096</v>
      </c>
      <c r="G10" s="88">
        <v>5156</v>
      </c>
      <c r="H10" s="88">
        <v>4127</v>
      </c>
      <c r="I10" s="88">
        <v>7567</v>
      </c>
      <c r="J10" s="88">
        <v>6325</v>
      </c>
      <c r="K10" s="88">
        <v>3078</v>
      </c>
      <c r="L10" s="88">
        <v>834</v>
      </c>
      <c r="M10" s="88">
        <v>100</v>
      </c>
      <c r="N10" s="89">
        <v>0</v>
      </c>
      <c r="O10" s="14">
        <f t="shared" si="0"/>
        <v>29283</v>
      </c>
      <c r="P10" s="1"/>
    </row>
    <row r="11" spans="1:16" x14ac:dyDescent="0.2">
      <c r="A11" s="135"/>
      <c r="B11" s="99">
        <v>2011</v>
      </c>
      <c r="C11" s="112">
        <v>0</v>
      </c>
      <c r="D11" s="88">
        <v>0</v>
      </c>
      <c r="E11" s="88">
        <v>0</v>
      </c>
      <c r="F11" s="88">
        <v>2662</v>
      </c>
      <c r="G11" s="88">
        <v>4601</v>
      </c>
      <c r="H11" s="88">
        <v>4074</v>
      </c>
      <c r="I11" s="88">
        <v>7999</v>
      </c>
      <c r="J11" s="88">
        <v>6538</v>
      </c>
      <c r="K11" s="88">
        <v>3475</v>
      </c>
      <c r="L11" s="88">
        <v>1823</v>
      </c>
      <c r="M11" s="88">
        <v>0</v>
      </c>
      <c r="N11" s="89">
        <v>0</v>
      </c>
      <c r="O11" s="14">
        <f t="shared" si="0"/>
        <v>31172</v>
      </c>
      <c r="P11" s="1"/>
    </row>
    <row r="12" spans="1:16" x14ac:dyDescent="0.2">
      <c r="A12" s="136"/>
      <c r="B12" s="113">
        <v>2010</v>
      </c>
      <c r="C12" s="112">
        <v>0</v>
      </c>
      <c r="D12" s="88">
        <v>0</v>
      </c>
      <c r="E12" s="88">
        <v>0</v>
      </c>
      <c r="F12" s="88">
        <v>2294</v>
      </c>
      <c r="G12" s="88">
        <v>4348</v>
      </c>
      <c r="H12" s="88">
        <v>4566</v>
      </c>
      <c r="I12" s="88">
        <v>4539</v>
      </c>
      <c r="J12" s="88">
        <v>6352</v>
      </c>
      <c r="K12" s="88">
        <v>1846</v>
      </c>
      <c r="L12" s="88">
        <v>1539</v>
      </c>
      <c r="M12" s="88">
        <v>0</v>
      </c>
      <c r="N12" s="89">
        <v>0</v>
      </c>
      <c r="O12" s="14">
        <f t="shared" si="0"/>
        <v>25484</v>
      </c>
      <c r="P12" s="1"/>
    </row>
    <row r="13" spans="1:16" ht="13.5" thickBot="1" x14ac:dyDescent="0.25">
      <c r="A13" s="25" t="s">
        <v>16</v>
      </c>
      <c r="B13" s="26"/>
      <c r="C13" s="27">
        <f>AVERAGE(C2:C12)</f>
        <v>206.45454545454547</v>
      </c>
      <c r="D13" s="27">
        <f t="shared" ref="D13:N13" si="1">AVERAGE(D2:D12)</f>
        <v>0</v>
      </c>
      <c r="E13" s="27">
        <f t="shared" si="1"/>
        <v>287.63636363636363</v>
      </c>
      <c r="F13" s="27">
        <f t="shared" si="1"/>
        <v>2061.181818181818</v>
      </c>
      <c r="G13" s="27">
        <f t="shared" si="1"/>
        <v>4797</v>
      </c>
      <c r="H13" s="27">
        <f t="shared" si="1"/>
        <v>3944.818181818182</v>
      </c>
      <c r="I13" s="27">
        <f t="shared" si="1"/>
        <v>8723.7272727272721</v>
      </c>
      <c r="J13" s="27">
        <f t="shared" si="1"/>
        <v>7650.363636363636</v>
      </c>
      <c r="K13" s="27">
        <f t="shared" si="1"/>
        <v>3620.4545454545455</v>
      </c>
      <c r="L13" s="27">
        <f t="shared" si="1"/>
        <v>1493.3636363636363</v>
      </c>
      <c r="M13" s="27">
        <f t="shared" si="1"/>
        <v>48.4</v>
      </c>
      <c r="N13" s="27">
        <f t="shared" si="1"/>
        <v>0</v>
      </c>
      <c r="O13" s="90">
        <f>AVERAGE(O2:O12)</f>
        <v>32829</v>
      </c>
      <c r="P13" s="1"/>
    </row>
    <row r="14" spans="1:16" ht="14.25" thickTop="1" thickBot="1" x14ac:dyDescent="0.25">
      <c r="A14" s="1"/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1"/>
    </row>
    <row r="15" spans="1:16" ht="13.5" thickTop="1" x14ac:dyDescent="0.2">
      <c r="A15" s="137" t="s">
        <v>33</v>
      </c>
      <c r="B15" s="32">
        <v>2020</v>
      </c>
      <c r="C15" s="114">
        <v>0</v>
      </c>
      <c r="D15" s="5">
        <v>0</v>
      </c>
      <c r="E15" s="5">
        <v>0</v>
      </c>
      <c r="F15" s="5">
        <v>0</v>
      </c>
      <c r="G15" s="5">
        <v>274</v>
      </c>
      <c r="H15" s="5">
        <v>1149</v>
      </c>
      <c r="I15" s="5">
        <v>3705</v>
      </c>
      <c r="J15" s="5">
        <v>4094</v>
      </c>
      <c r="K15" s="5">
        <v>1070</v>
      </c>
      <c r="L15" s="5">
        <v>158</v>
      </c>
      <c r="M15" s="5"/>
      <c r="N15" s="34"/>
      <c r="O15" s="6">
        <f>SUM(C15:N15)</f>
        <v>10450</v>
      </c>
      <c r="P15" s="1"/>
    </row>
    <row r="16" spans="1:16" x14ac:dyDescent="0.2">
      <c r="A16" s="138"/>
      <c r="B16" s="103">
        <v>2019</v>
      </c>
      <c r="C16" s="111">
        <v>0</v>
      </c>
      <c r="D16" s="85">
        <v>0</v>
      </c>
      <c r="E16" s="85">
        <v>160</v>
      </c>
      <c r="F16" s="85">
        <v>944</v>
      </c>
      <c r="G16" s="85">
        <v>1592</v>
      </c>
      <c r="H16" s="85">
        <v>1582</v>
      </c>
      <c r="I16" s="85">
        <v>2980</v>
      </c>
      <c r="J16" s="85">
        <v>3086</v>
      </c>
      <c r="K16" s="85">
        <v>672</v>
      </c>
      <c r="L16" s="85">
        <v>685</v>
      </c>
      <c r="M16" s="85">
        <v>0</v>
      </c>
      <c r="N16" s="86">
        <v>0</v>
      </c>
      <c r="O16" s="11">
        <f>SUM(C16:N16)</f>
        <v>11701</v>
      </c>
      <c r="P16" s="1"/>
    </row>
    <row r="17" spans="1:16" x14ac:dyDescent="0.2">
      <c r="A17" s="138"/>
      <c r="B17" s="103">
        <v>2018</v>
      </c>
      <c r="C17" s="111">
        <v>0</v>
      </c>
      <c r="D17" s="85">
        <v>0</v>
      </c>
      <c r="E17" s="85">
        <v>128</v>
      </c>
      <c r="F17" s="85">
        <v>801</v>
      </c>
      <c r="G17" s="85">
        <v>1295</v>
      </c>
      <c r="H17" s="85">
        <v>1112</v>
      </c>
      <c r="I17" s="85">
        <v>3329</v>
      </c>
      <c r="J17" s="85">
        <v>2903</v>
      </c>
      <c r="K17" s="85">
        <v>952</v>
      </c>
      <c r="L17" s="85">
        <v>490</v>
      </c>
      <c r="M17" s="85">
        <v>0</v>
      </c>
      <c r="N17" s="86">
        <v>0</v>
      </c>
      <c r="O17" s="11">
        <f t="shared" ref="O17:O25" si="2">SUM(C17:N17)</f>
        <v>11010</v>
      </c>
      <c r="P17" s="1"/>
    </row>
    <row r="18" spans="1:16" x14ac:dyDescent="0.2">
      <c r="A18" s="138"/>
      <c r="B18" s="103">
        <v>2017</v>
      </c>
      <c r="C18" s="111">
        <v>0</v>
      </c>
      <c r="D18" s="85">
        <v>0</v>
      </c>
      <c r="E18" s="85">
        <v>1</v>
      </c>
      <c r="F18" s="85">
        <v>743</v>
      </c>
      <c r="G18" s="85">
        <v>1381</v>
      </c>
      <c r="H18" s="85">
        <v>1171</v>
      </c>
      <c r="I18" s="85">
        <v>3686</v>
      </c>
      <c r="J18" s="85">
        <v>3245</v>
      </c>
      <c r="K18" s="85">
        <v>805</v>
      </c>
      <c r="L18" s="85">
        <v>456</v>
      </c>
      <c r="M18" s="85">
        <v>0</v>
      </c>
      <c r="N18" s="93">
        <v>0</v>
      </c>
      <c r="O18" s="11">
        <f t="shared" si="2"/>
        <v>11488</v>
      </c>
      <c r="P18" s="1"/>
    </row>
    <row r="19" spans="1:16" x14ac:dyDescent="0.2">
      <c r="A19" s="138"/>
      <c r="B19" s="103">
        <v>2016</v>
      </c>
      <c r="C19" s="111">
        <v>0</v>
      </c>
      <c r="D19" s="85">
        <v>0</v>
      </c>
      <c r="E19" s="85">
        <v>0</v>
      </c>
      <c r="F19" s="85">
        <v>0</v>
      </c>
      <c r="G19" s="85">
        <v>47</v>
      </c>
      <c r="H19" s="85">
        <v>1</v>
      </c>
      <c r="I19" s="85">
        <v>449</v>
      </c>
      <c r="J19" s="85">
        <v>1187</v>
      </c>
      <c r="K19" s="85">
        <v>929</v>
      </c>
      <c r="L19" s="85">
        <v>522</v>
      </c>
      <c r="M19" s="85">
        <v>0</v>
      </c>
      <c r="N19" s="86">
        <v>0</v>
      </c>
      <c r="O19" s="11">
        <f t="shared" si="2"/>
        <v>3135</v>
      </c>
      <c r="P19" s="1"/>
    </row>
    <row r="20" spans="1:16" x14ac:dyDescent="0.2">
      <c r="A20" s="138"/>
      <c r="B20" s="103">
        <v>2015</v>
      </c>
      <c r="C20" s="111">
        <v>0</v>
      </c>
      <c r="D20" s="85">
        <v>0</v>
      </c>
      <c r="E20" s="85">
        <v>0</v>
      </c>
      <c r="F20" s="85">
        <v>35</v>
      </c>
      <c r="G20" s="85">
        <v>876</v>
      </c>
      <c r="H20" s="85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6">
        <v>0</v>
      </c>
      <c r="O20" s="11">
        <f t="shared" si="2"/>
        <v>911</v>
      </c>
      <c r="P20" s="1"/>
    </row>
    <row r="21" spans="1:16" x14ac:dyDescent="0.2">
      <c r="A21" s="138"/>
      <c r="B21" s="103">
        <v>2014</v>
      </c>
      <c r="C21" s="111">
        <v>0</v>
      </c>
      <c r="D21" s="85">
        <v>0</v>
      </c>
      <c r="E21" s="85">
        <v>0</v>
      </c>
      <c r="F21" s="85">
        <v>566</v>
      </c>
      <c r="G21" s="85">
        <v>1442</v>
      </c>
      <c r="H21" s="85">
        <v>1567</v>
      </c>
      <c r="I21" s="85">
        <v>2725</v>
      </c>
      <c r="J21" s="85">
        <v>2682</v>
      </c>
      <c r="K21" s="85">
        <v>384</v>
      </c>
      <c r="L21" s="85">
        <v>486</v>
      </c>
      <c r="M21" s="85">
        <v>275</v>
      </c>
      <c r="N21" s="86">
        <v>0</v>
      </c>
      <c r="O21" s="14">
        <f t="shared" si="2"/>
        <v>10127</v>
      </c>
      <c r="P21" s="1"/>
    </row>
    <row r="22" spans="1:16" x14ac:dyDescent="0.2">
      <c r="A22" s="138"/>
      <c r="B22" s="99">
        <v>2013</v>
      </c>
      <c r="C22" s="112">
        <v>0</v>
      </c>
      <c r="D22" s="88">
        <v>0</v>
      </c>
      <c r="E22" s="88">
        <v>0</v>
      </c>
      <c r="F22" s="88">
        <v>311</v>
      </c>
      <c r="G22" s="88">
        <v>1130</v>
      </c>
      <c r="H22" s="88">
        <v>1567</v>
      </c>
      <c r="I22" s="88">
        <v>2571</v>
      </c>
      <c r="J22" s="88">
        <v>3055</v>
      </c>
      <c r="K22" s="88">
        <v>422</v>
      </c>
      <c r="L22" s="88">
        <v>467</v>
      </c>
      <c r="M22" s="88">
        <v>0</v>
      </c>
      <c r="N22" s="89">
        <v>0</v>
      </c>
      <c r="O22" s="14">
        <f t="shared" si="2"/>
        <v>9523</v>
      </c>
      <c r="P22" s="1"/>
    </row>
    <row r="23" spans="1:16" x14ac:dyDescent="0.2">
      <c r="A23" s="138"/>
      <c r="B23" s="99">
        <v>2012</v>
      </c>
      <c r="C23" s="112">
        <v>0</v>
      </c>
      <c r="D23" s="88">
        <v>0</v>
      </c>
      <c r="E23" s="88">
        <v>27</v>
      </c>
      <c r="F23" s="88">
        <v>565</v>
      </c>
      <c r="G23" s="88">
        <v>1447</v>
      </c>
      <c r="H23" s="88">
        <v>1471</v>
      </c>
      <c r="I23" s="88">
        <v>3230</v>
      </c>
      <c r="J23" s="88">
        <v>3081</v>
      </c>
      <c r="K23" s="88">
        <v>821</v>
      </c>
      <c r="L23" s="88">
        <v>319</v>
      </c>
      <c r="M23" s="88">
        <v>41</v>
      </c>
      <c r="N23" s="89">
        <v>0</v>
      </c>
      <c r="O23" s="14">
        <f t="shared" si="2"/>
        <v>11002</v>
      </c>
      <c r="P23" s="1"/>
    </row>
    <row r="24" spans="1:16" x14ac:dyDescent="0.2">
      <c r="A24" s="138"/>
      <c r="B24" s="99">
        <v>2011</v>
      </c>
      <c r="C24" s="112">
        <v>0</v>
      </c>
      <c r="D24" s="88">
        <v>0</v>
      </c>
      <c r="E24" s="88">
        <v>0</v>
      </c>
      <c r="F24" s="88">
        <v>687</v>
      </c>
      <c r="G24" s="88">
        <v>1208</v>
      </c>
      <c r="H24" s="88">
        <v>1424</v>
      </c>
      <c r="I24" s="88">
        <v>4957</v>
      </c>
      <c r="J24" s="88">
        <v>2593</v>
      </c>
      <c r="K24" s="88">
        <v>805</v>
      </c>
      <c r="L24" s="88">
        <v>478</v>
      </c>
      <c r="M24" s="88">
        <v>29</v>
      </c>
      <c r="N24" s="89">
        <v>0</v>
      </c>
      <c r="O24" s="14">
        <f t="shared" si="2"/>
        <v>12181</v>
      </c>
      <c r="P24" s="1"/>
    </row>
    <row r="25" spans="1:16" x14ac:dyDescent="0.2">
      <c r="A25" s="139"/>
      <c r="B25" s="113">
        <v>2010</v>
      </c>
      <c r="C25" s="115">
        <v>0</v>
      </c>
      <c r="D25" s="91">
        <v>0</v>
      </c>
      <c r="E25" s="91">
        <v>0</v>
      </c>
      <c r="F25" s="91">
        <v>637</v>
      </c>
      <c r="G25" s="91">
        <v>1010</v>
      </c>
      <c r="H25" s="91">
        <v>1534</v>
      </c>
      <c r="I25" s="91">
        <v>3737</v>
      </c>
      <c r="J25" s="91">
        <v>3181</v>
      </c>
      <c r="K25" s="91">
        <v>565</v>
      </c>
      <c r="L25" s="91">
        <v>448</v>
      </c>
      <c r="M25" s="91">
        <v>0</v>
      </c>
      <c r="N25" s="92">
        <v>0</v>
      </c>
      <c r="O25" s="74">
        <f t="shared" si="2"/>
        <v>11112</v>
      </c>
      <c r="P25" s="1"/>
    </row>
    <row r="26" spans="1:16" ht="13.5" thickBot="1" x14ac:dyDescent="0.25">
      <c r="A26" s="25" t="s">
        <v>16</v>
      </c>
      <c r="B26" s="26"/>
      <c r="C26" s="27">
        <f>AVERAGE(C15:C25)</f>
        <v>0</v>
      </c>
      <c r="D26" s="27">
        <f t="shared" ref="D26:N26" si="3">AVERAGE(D15:D25)</f>
        <v>0</v>
      </c>
      <c r="E26" s="27">
        <f t="shared" si="3"/>
        <v>28.727272727272727</v>
      </c>
      <c r="F26" s="27">
        <f t="shared" si="3"/>
        <v>480.81818181818181</v>
      </c>
      <c r="G26" s="27">
        <f t="shared" si="3"/>
        <v>1063.8181818181818</v>
      </c>
      <c r="H26" s="27">
        <f t="shared" si="3"/>
        <v>1143.4545454545455</v>
      </c>
      <c r="I26" s="27">
        <f t="shared" si="3"/>
        <v>2851.7272727272725</v>
      </c>
      <c r="J26" s="27">
        <f t="shared" si="3"/>
        <v>2646.090909090909</v>
      </c>
      <c r="K26" s="27">
        <f t="shared" si="3"/>
        <v>675</v>
      </c>
      <c r="L26" s="27">
        <f t="shared" si="3"/>
        <v>409.90909090909093</v>
      </c>
      <c r="M26" s="27">
        <f t="shared" si="3"/>
        <v>34.5</v>
      </c>
      <c r="N26" s="27">
        <f t="shared" si="3"/>
        <v>0</v>
      </c>
      <c r="O26" s="72">
        <f>AVERAGE(O15:O25)</f>
        <v>9330.9090909090901</v>
      </c>
      <c r="P26" s="1"/>
    </row>
    <row r="27" spans="1:16" ht="14.25" thickTop="1" thickBot="1" x14ac:dyDescent="0.25">
      <c r="A27" s="1"/>
      <c r="B27" s="30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1"/>
    </row>
    <row r="28" spans="1:16" ht="13.5" thickTop="1" x14ac:dyDescent="0.2">
      <c r="A28" s="137" t="s">
        <v>34</v>
      </c>
      <c r="B28" s="32">
        <v>2020</v>
      </c>
      <c r="C28" s="114">
        <v>57</v>
      </c>
      <c r="D28" s="5">
        <v>43</v>
      </c>
      <c r="E28" s="5">
        <v>59</v>
      </c>
      <c r="F28" s="5">
        <v>0</v>
      </c>
      <c r="G28" s="5">
        <v>300</v>
      </c>
      <c r="H28" s="5">
        <v>2285</v>
      </c>
      <c r="I28" s="5">
        <v>9578</v>
      </c>
      <c r="J28" s="5">
        <v>10500</v>
      </c>
      <c r="K28" s="5">
        <v>3394</v>
      </c>
      <c r="L28" s="5">
        <v>425</v>
      </c>
      <c r="M28" s="5"/>
      <c r="N28" s="34"/>
      <c r="O28" s="6">
        <f>SUM(C28:N28)</f>
        <v>26641</v>
      </c>
      <c r="P28" s="1"/>
    </row>
    <row r="29" spans="1:16" x14ac:dyDescent="0.2">
      <c r="A29" s="138"/>
      <c r="B29" s="103">
        <v>2019</v>
      </c>
      <c r="C29" s="111">
        <v>0</v>
      </c>
      <c r="D29" s="85">
        <v>0</v>
      </c>
      <c r="E29" s="85">
        <v>246</v>
      </c>
      <c r="F29" s="85">
        <v>3677</v>
      </c>
      <c r="G29" s="85">
        <v>4654</v>
      </c>
      <c r="H29" s="85">
        <v>4314</v>
      </c>
      <c r="I29" s="85">
        <v>23562</v>
      </c>
      <c r="J29" s="85">
        <v>9589</v>
      </c>
      <c r="K29" s="85">
        <v>4364</v>
      </c>
      <c r="L29" s="85">
        <v>2530</v>
      </c>
      <c r="M29" s="85">
        <v>169</v>
      </c>
      <c r="N29" s="86">
        <v>187</v>
      </c>
      <c r="O29" s="11">
        <f>SUM(C29:N29)</f>
        <v>53292</v>
      </c>
      <c r="P29" s="1"/>
    </row>
    <row r="30" spans="1:16" x14ac:dyDescent="0.2">
      <c r="A30" s="138"/>
      <c r="B30" s="103">
        <v>2018</v>
      </c>
      <c r="C30" s="111">
        <v>67</v>
      </c>
      <c r="D30" s="85">
        <v>67</v>
      </c>
      <c r="E30" s="85">
        <v>2883</v>
      </c>
      <c r="F30" s="85">
        <v>3095</v>
      </c>
      <c r="G30" s="85">
        <v>4594</v>
      </c>
      <c r="H30" s="85">
        <v>4494</v>
      </c>
      <c r="I30" s="85">
        <v>23091</v>
      </c>
      <c r="J30" s="85">
        <v>7941</v>
      </c>
      <c r="K30" s="85">
        <v>4426</v>
      </c>
      <c r="L30" s="85">
        <v>1670</v>
      </c>
      <c r="M30" s="85">
        <v>90</v>
      </c>
      <c r="N30" s="85">
        <v>239</v>
      </c>
      <c r="O30" s="11">
        <f t="shared" ref="O30:O38" si="4">SUM(C30:N30)</f>
        <v>52657</v>
      </c>
      <c r="P30" s="1"/>
    </row>
    <row r="31" spans="1:16" x14ac:dyDescent="0.2">
      <c r="A31" s="138"/>
      <c r="B31" s="103">
        <v>2017</v>
      </c>
      <c r="C31" s="111">
        <v>0</v>
      </c>
      <c r="D31" s="85">
        <v>40</v>
      </c>
      <c r="E31" s="85">
        <v>22</v>
      </c>
      <c r="F31" s="85">
        <v>2760</v>
      </c>
      <c r="G31" s="85">
        <v>4939</v>
      </c>
      <c r="H31" s="85">
        <v>4033</v>
      </c>
      <c r="I31" s="85">
        <v>21477</v>
      </c>
      <c r="J31" s="85">
        <v>7651</v>
      </c>
      <c r="K31" s="85">
        <v>5252</v>
      </c>
      <c r="L31" s="85">
        <v>1802</v>
      </c>
      <c r="M31" s="85">
        <v>295</v>
      </c>
      <c r="N31" s="93">
        <v>47</v>
      </c>
      <c r="O31" s="11">
        <f t="shared" si="4"/>
        <v>48318</v>
      </c>
      <c r="P31" s="1"/>
    </row>
    <row r="32" spans="1:16" x14ac:dyDescent="0.2">
      <c r="A32" s="138"/>
      <c r="B32" s="103">
        <v>2016</v>
      </c>
      <c r="C32" s="111">
        <v>68</v>
      </c>
      <c r="D32" s="85">
        <v>159</v>
      </c>
      <c r="E32" s="85">
        <v>2372</v>
      </c>
      <c r="F32" s="85">
        <v>1417</v>
      </c>
      <c r="G32" s="85">
        <v>4218</v>
      </c>
      <c r="H32" s="85">
        <v>3980</v>
      </c>
      <c r="I32" s="85">
        <v>23925</v>
      </c>
      <c r="J32" s="85">
        <v>7777</v>
      </c>
      <c r="K32" s="85">
        <v>4007</v>
      </c>
      <c r="L32" s="85">
        <v>2108</v>
      </c>
      <c r="M32" s="85">
        <v>127</v>
      </c>
      <c r="N32" s="85">
        <v>91</v>
      </c>
      <c r="O32" s="11">
        <f t="shared" si="4"/>
        <v>50249</v>
      </c>
      <c r="P32" s="1"/>
    </row>
    <row r="33" spans="1:16" x14ac:dyDescent="0.2">
      <c r="A33" s="138"/>
      <c r="B33" s="103">
        <v>2015</v>
      </c>
      <c r="C33" s="111">
        <v>45</v>
      </c>
      <c r="D33" s="85">
        <v>86</v>
      </c>
      <c r="E33" s="85">
        <v>540</v>
      </c>
      <c r="F33" s="85">
        <v>2983</v>
      </c>
      <c r="G33" s="85">
        <v>5395</v>
      </c>
      <c r="H33" s="85">
        <v>4422</v>
      </c>
      <c r="I33" s="85">
        <v>21758</v>
      </c>
      <c r="J33" s="85">
        <v>8458</v>
      </c>
      <c r="K33" s="85">
        <v>4275</v>
      </c>
      <c r="L33" s="85">
        <v>2456</v>
      </c>
      <c r="M33" s="85">
        <v>328</v>
      </c>
      <c r="N33" s="86">
        <v>142</v>
      </c>
      <c r="O33" s="11">
        <f t="shared" si="4"/>
        <v>50888</v>
      </c>
      <c r="P33" s="1"/>
    </row>
    <row r="34" spans="1:16" x14ac:dyDescent="0.2">
      <c r="A34" s="138"/>
      <c r="B34" s="103">
        <v>2014</v>
      </c>
      <c r="C34" s="111">
        <v>111</v>
      </c>
      <c r="D34" s="85">
        <v>93</v>
      </c>
      <c r="E34" s="85">
        <v>1865</v>
      </c>
      <c r="F34" s="85">
        <v>2364</v>
      </c>
      <c r="G34" s="85">
        <v>4781</v>
      </c>
      <c r="H34" s="85">
        <v>4910</v>
      </c>
      <c r="I34" s="85">
        <v>22549</v>
      </c>
      <c r="J34" s="85">
        <v>8657</v>
      </c>
      <c r="K34" s="85">
        <v>3597</v>
      </c>
      <c r="L34" s="85">
        <v>2233</v>
      </c>
      <c r="M34" s="85">
        <v>206</v>
      </c>
      <c r="N34" s="86">
        <v>244</v>
      </c>
      <c r="O34" s="14">
        <f t="shared" si="4"/>
        <v>51610</v>
      </c>
      <c r="P34" s="1"/>
    </row>
    <row r="35" spans="1:16" x14ac:dyDescent="0.2">
      <c r="A35" s="138"/>
      <c r="B35" s="99">
        <v>2013</v>
      </c>
      <c r="C35" s="112">
        <v>55</v>
      </c>
      <c r="D35" s="88">
        <v>59</v>
      </c>
      <c r="E35" s="88">
        <v>386</v>
      </c>
      <c r="F35" s="88">
        <v>1555</v>
      </c>
      <c r="G35" s="88">
        <v>3271</v>
      </c>
      <c r="H35" s="88">
        <v>3569</v>
      </c>
      <c r="I35" s="88">
        <v>16371</v>
      </c>
      <c r="J35" s="88">
        <v>6222</v>
      </c>
      <c r="K35" s="88">
        <v>2509</v>
      </c>
      <c r="L35" s="88">
        <v>2099</v>
      </c>
      <c r="M35" s="88">
        <v>216</v>
      </c>
      <c r="N35" s="89">
        <v>378</v>
      </c>
      <c r="O35" s="14">
        <f t="shared" si="4"/>
        <v>36690</v>
      </c>
      <c r="P35" s="1"/>
    </row>
    <row r="36" spans="1:16" x14ac:dyDescent="0.2">
      <c r="A36" s="138"/>
      <c r="B36" s="99">
        <v>2012</v>
      </c>
      <c r="C36" s="112">
        <v>98</v>
      </c>
      <c r="D36" s="88">
        <v>341</v>
      </c>
      <c r="E36" s="88">
        <v>502</v>
      </c>
      <c r="F36" s="88">
        <v>1815</v>
      </c>
      <c r="G36" s="88">
        <v>3738</v>
      </c>
      <c r="H36" s="88">
        <v>3065</v>
      </c>
      <c r="I36" s="88">
        <v>5852</v>
      </c>
      <c r="J36" s="88">
        <v>5682</v>
      </c>
      <c r="K36" s="88">
        <v>3165</v>
      </c>
      <c r="L36" s="88">
        <v>1422</v>
      </c>
      <c r="M36" s="88">
        <v>145</v>
      </c>
      <c r="N36" s="89">
        <v>251</v>
      </c>
      <c r="O36" s="14">
        <f t="shared" si="4"/>
        <v>26076</v>
      </c>
      <c r="P36" s="1"/>
    </row>
    <row r="37" spans="1:16" x14ac:dyDescent="0.2">
      <c r="A37" s="138"/>
      <c r="B37" s="99">
        <v>2011</v>
      </c>
      <c r="C37" s="112">
        <v>18</v>
      </c>
      <c r="D37" s="88">
        <v>161</v>
      </c>
      <c r="E37" s="88">
        <v>947</v>
      </c>
      <c r="F37" s="88">
        <v>2008</v>
      </c>
      <c r="G37" s="88">
        <v>4449</v>
      </c>
      <c r="H37" s="88">
        <v>4405</v>
      </c>
      <c r="I37" s="88">
        <v>8925</v>
      </c>
      <c r="J37" s="88">
        <v>7969</v>
      </c>
      <c r="K37" s="88">
        <v>4758</v>
      </c>
      <c r="L37" s="88">
        <v>2193</v>
      </c>
      <c r="M37" s="88">
        <v>238</v>
      </c>
      <c r="N37" s="89">
        <v>345</v>
      </c>
      <c r="O37" s="14">
        <f t="shared" si="4"/>
        <v>36416</v>
      </c>
      <c r="P37" s="1"/>
    </row>
    <row r="38" spans="1:16" x14ac:dyDescent="0.2">
      <c r="A38" s="139"/>
      <c r="B38" s="113">
        <v>2010</v>
      </c>
      <c r="C38" s="115">
        <v>197</v>
      </c>
      <c r="D38" s="91">
        <v>0</v>
      </c>
      <c r="E38" s="91">
        <v>313</v>
      </c>
      <c r="F38" s="91">
        <v>1760</v>
      </c>
      <c r="G38" s="91">
        <v>3676</v>
      </c>
      <c r="H38" s="91">
        <v>3876</v>
      </c>
      <c r="I38" s="91">
        <v>6293</v>
      </c>
      <c r="J38" s="91">
        <v>7468</v>
      </c>
      <c r="K38" s="91">
        <v>3597</v>
      </c>
      <c r="L38" s="91">
        <v>2153</v>
      </c>
      <c r="M38" s="91">
        <v>386</v>
      </c>
      <c r="N38" s="92">
        <v>135</v>
      </c>
      <c r="O38" s="74">
        <f t="shared" si="4"/>
        <v>29854</v>
      </c>
      <c r="P38" s="1"/>
    </row>
    <row r="39" spans="1:16" ht="13.5" thickBot="1" x14ac:dyDescent="0.25">
      <c r="A39" s="25" t="s">
        <v>16</v>
      </c>
      <c r="B39" s="26"/>
      <c r="C39" s="27">
        <f>AVERAGE(C28:C38)</f>
        <v>65.090909090909093</v>
      </c>
      <c r="D39" s="27">
        <f t="shared" ref="D39:N39" si="5">AVERAGE(D28:D38)</f>
        <v>95.36363636363636</v>
      </c>
      <c r="E39" s="27">
        <f t="shared" si="5"/>
        <v>921.36363636363637</v>
      </c>
      <c r="F39" s="27">
        <f t="shared" si="5"/>
        <v>2130.3636363636365</v>
      </c>
      <c r="G39" s="27">
        <f t="shared" si="5"/>
        <v>4001.3636363636365</v>
      </c>
      <c r="H39" s="27">
        <f t="shared" si="5"/>
        <v>3941.181818181818</v>
      </c>
      <c r="I39" s="27">
        <f t="shared" si="5"/>
        <v>16671</v>
      </c>
      <c r="J39" s="27">
        <f t="shared" si="5"/>
        <v>7992.181818181818</v>
      </c>
      <c r="K39" s="27">
        <f t="shared" si="5"/>
        <v>3940.3636363636365</v>
      </c>
      <c r="L39" s="27">
        <f t="shared" si="5"/>
        <v>1917.3636363636363</v>
      </c>
      <c r="M39" s="27">
        <f t="shared" si="5"/>
        <v>220</v>
      </c>
      <c r="N39" s="27">
        <f t="shared" si="5"/>
        <v>205.9</v>
      </c>
      <c r="O39" s="72">
        <f>AVERAGE(O28:O38)</f>
        <v>42062.818181818184</v>
      </c>
      <c r="P39" s="1"/>
    </row>
    <row r="40" spans="1:16" ht="14.25" thickTop="1" thickBot="1" x14ac:dyDescent="0.25">
      <c r="A40" s="1"/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1"/>
    </row>
    <row r="41" spans="1:16" ht="13.5" thickTop="1" x14ac:dyDescent="0.2">
      <c r="A41" s="143" t="s">
        <v>35</v>
      </c>
      <c r="B41" s="32">
        <v>2020</v>
      </c>
      <c r="C41" s="114">
        <v>0</v>
      </c>
      <c r="D41" s="5">
        <v>0</v>
      </c>
      <c r="E41" s="5">
        <v>0</v>
      </c>
      <c r="F41" s="5">
        <v>0</v>
      </c>
      <c r="G41" s="5">
        <v>1041</v>
      </c>
      <c r="H41" s="5">
        <v>4188</v>
      </c>
      <c r="I41" s="5">
        <v>18380</v>
      </c>
      <c r="J41" s="5">
        <v>15035</v>
      </c>
      <c r="K41" s="5">
        <v>3923</v>
      </c>
      <c r="L41" s="5">
        <v>112</v>
      </c>
      <c r="M41" s="5"/>
      <c r="N41" s="34"/>
      <c r="O41" s="6">
        <f>SUM(C41:N41)</f>
        <v>42679</v>
      </c>
      <c r="P41" s="1"/>
    </row>
    <row r="42" spans="1:16" x14ac:dyDescent="0.2">
      <c r="A42" s="144"/>
      <c r="B42" s="103">
        <v>2019</v>
      </c>
      <c r="C42" s="111">
        <v>0</v>
      </c>
      <c r="D42" s="85">
        <v>0</v>
      </c>
      <c r="E42" s="85">
        <v>0</v>
      </c>
      <c r="F42" s="85">
        <v>0</v>
      </c>
      <c r="G42" s="85">
        <v>1406</v>
      </c>
      <c r="H42" s="85">
        <v>1299</v>
      </c>
      <c r="I42" s="85">
        <v>3032</v>
      </c>
      <c r="J42" s="85">
        <v>3028</v>
      </c>
      <c r="K42" s="85">
        <v>1165</v>
      </c>
      <c r="L42" s="85">
        <v>810</v>
      </c>
      <c r="M42" s="85">
        <v>0</v>
      </c>
      <c r="N42" s="86">
        <v>18</v>
      </c>
      <c r="O42" s="11">
        <f>SUM(C42:N42)</f>
        <v>10758</v>
      </c>
      <c r="P42" s="1"/>
    </row>
    <row r="43" spans="1:16" x14ac:dyDescent="0.2">
      <c r="A43" s="144"/>
      <c r="B43" s="103">
        <v>2018</v>
      </c>
      <c r="C43" s="111">
        <v>0</v>
      </c>
      <c r="D43" s="85">
        <v>0</v>
      </c>
      <c r="E43" s="85">
        <v>258</v>
      </c>
      <c r="F43" s="85">
        <v>1182</v>
      </c>
      <c r="G43" s="85">
        <v>2284</v>
      </c>
      <c r="H43" s="85">
        <v>1980</v>
      </c>
      <c r="I43" s="85">
        <v>4110</v>
      </c>
      <c r="J43" s="85">
        <v>3568</v>
      </c>
      <c r="K43" s="85">
        <v>1325</v>
      </c>
      <c r="L43" s="85">
        <v>563</v>
      </c>
      <c r="M43" s="85">
        <v>0</v>
      </c>
      <c r="N43" s="86">
        <v>0</v>
      </c>
      <c r="O43" s="11">
        <f t="shared" ref="O43:O51" si="6">SUM(C43:N43)</f>
        <v>15270</v>
      </c>
      <c r="P43" s="1"/>
    </row>
    <row r="44" spans="1:16" x14ac:dyDescent="0.2">
      <c r="A44" s="144"/>
      <c r="B44" s="103">
        <v>2017</v>
      </c>
      <c r="C44" s="111">
        <v>0</v>
      </c>
      <c r="D44" s="85">
        <v>0</v>
      </c>
      <c r="E44" s="85">
        <v>35</v>
      </c>
      <c r="F44" s="85">
        <v>2397</v>
      </c>
      <c r="G44" s="85">
        <v>3236</v>
      </c>
      <c r="H44" s="85">
        <v>3085</v>
      </c>
      <c r="I44" s="85">
        <v>5941</v>
      </c>
      <c r="J44" s="85">
        <v>6608</v>
      </c>
      <c r="K44" s="85">
        <v>2508</v>
      </c>
      <c r="L44" s="85">
        <v>1145</v>
      </c>
      <c r="M44" s="85">
        <v>0</v>
      </c>
      <c r="N44" s="93">
        <v>4368</v>
      </c>
      <c r="O44" s="39">
        <f t="shared" si="6"/>
        <v>29323</v>
      </c>
      <c r="P44" s="1"/>
    </row>
    <row r="45" spans="1:16" x14ac:dyDescent="0.2">
      <c r="A45" s="144"/>
      <c r="B45" s="103">
        <v>2016</v>
      </c>
      <c r="C45" s="111">
        <v>0</v>
      </c>
      <c r="D45" s="85">
        <v>0</v>
      </c>
      <c r="E45" s="85">
        <v>716</v>
      </c>
      <c r="F45" s="85">
        <v>970</v>
      </c>
      <c r="G45" s="85">
        <v>2410</v>
      </c>
      <c r="H45" s="85">
        <v>2563</v>
      </c>
      <c r="I45" s="85">
        <v>6156</v>
      </c>
      <c r="J45" s="85">
        <v>6676</v>
      </c>
      <c r="K45" s="85">
        <v>2501</v>
      </c>
      <c r="L45" s="85">
        <v>1119</v>
      </c>
      <c r="M45" s="85">
        <v>134</v>
      </c>
      <c r="N45" s="85">
        <v>2627</v>
      </c>
      <c r="O45" s="11">
        <f t="shared" si="6"/>
        <v>25872</v>
      </c>
      <c r="P45" s="1"/>
    </row>
    <row r="46" spans="1:16" x14ac:dyDescent="0.2">
      <c r="A46" s="144"/>
      <c r="B46" s="103">
        <v>2015</v>
      </c>
      <c r="C46" s="111">
        <v>0</v>
      </c>
      <c r="D46" s="85">
        <v>0</v>
      </c>
      <c r="E46" s="85">
        <v>28</v>
      </c>
      <c r="F46" s="85">
        <v>973</v>
      </c>
      <c r="G46" s="85">
        <v>2668</v>
      </c>
      <c r="H46" s="85">
        <v>2410</v>
      </c>
      <c r="I46" s="85">
        <v>4558</v>
      </c>
      <c r="J46" s="85">
        <v>5392</v>
      </c>
      <c r="K46" s="85">
        <v>2171</v>
      </c>
      <c r="L46" s="85">
        <v>1338</v>
      </c>
      <c r="M46" s="85">
        <v>207</v>
      </c>
      <c r="N46" s="93">
        <v>2869</v>
      </c>
      <c r="O46" s="39">
        <f t="shared" si="6"/>
        <v>22614</v>
      </c>
      <c r="P46" s="1"/>
    </row>
    <row r="47" spans="1:16" x14ac:dyDescent="0.2">
      <c r="A47" s="144"/>
      <c r="B47" s="103">
        <v>2014</v>
      </c>
      <c r="C47" s="111">
        <v>0</v>
      </c>
      <c r="D47" s="85">
        <v>0</v>
      </c>
      <c r="E47" s="85">
        <v>59</v>
      </c>
      <c r="F47" s="85">
        <v>1378</v>
      </c>
      <c r="G47" s="85">
        <v>2120</v>
      </c>
      <c r="H47" s="85">
        <v>2864</v>
      </c>
      <c r="I47" s="85">
        <v>6779</v>
      </c>
      <c r="J47" s="85">
        <v>5784</v>
      </c>
      <c r="K47" s="85">
        <v>1745</v>
      </c>
      <c r="L47" s="85">
        <v>1218</v>
      </c>
      <c r="M47" s="85">
        <v>113</v>
      </c>
      <c r="N47" s="93">
        <v>1862</v>
      </c>
      <c r="O47" s="40">
        <f t="shared" si="6"/>
        <v>23922</v>
      </c>
      <c r="P47" s="1"/>
    </row>
    <row r="48" spans="1:16" x14ac:dyDescent="0.2">
      <c r="A48" s="144"/>
      <c r="B48" s="99">
        <v>2013</v>
      </c>
      <c r="C48" s="112">
        <v>0</v>
      </c>
      <c r="D48" s="88">
        <v>0</v>
      </c>
      <c r="E48" s="88">
        <v>81</v>
      </c>
      <c r="F48" s="88">
        <v>920</v>
      </c>
      <c r="G48" s="88">
        <v>1843</v>
      </c>
      <c r="H48" s="88">
        <v>2863</v>
      </c>
      <c r="I48" s="88">
        <v>4568</v>
      </c>
      <c r="J48" s="88">
        <v>4761</v>
      </c>
      <c r="K48" s="88">
        <v>1529</v>
      </c>
      <c r="L48" s="88">
        <v>1051</v>
      </c>
      <c r="M48" s="88">
        <v>188</v>
      </c>
      <c r="N48" s="94">
        <v>1581</v>
      </c>
      <c r="O48" s="39">
        <f t="shared" si="6"/>
        <v>19385</v>
      </c>
      <c r="P48" s="1"/>
    </row>
    <row r="49" spans="1:16" x14ac:dyDescent="0.2">
      <c r="A49" s="144"/>
      <c r="B49" s="99">
        <v>2012</v>
      </c>
      <c r="C49" s="112">
        <v>0</v>
      </c>
      <c r="D49" s="88">
        <v>28</v>
      </c>
      <c r="E49" s="88">
        <v>411</v>
      </c>
      <c r="F49" s="88">
        <v>1202</v>
      </c>
      <c r="G49" s="88">
        <v>2141</v>
      </c>
      <c r="H49" s="88">
        <v>1758</v>
      </c>
      <c r="I49" s="88">
        <v>3832</v>
      </c>
      <c r="J49" s="88">
        <v>4033</v>
      </c>
      <c r="K49" s="88">
        <v>1962</v>
      </c>
      <c r="L49" s="88">
        <v>834</v>
      </c>
      <c r="M49" s="88">
        <v>104</v>
      </c>
      <c r="N49" s="94">
        <v>400</v>
      </c>
      <c r="O49" s="40">
        <f t="shared" si="6"/>
        <v>16705</v>
      </c>
      <c r="P49" s="1"/>
    </row>
    <row r="50" spans="1:16" x14ac:dyDescent="0.2">
      <c r="A50" s="144"/>
      <c r="B50" s="99">
        <v>2011</v>
      </c>
      <c r="C50" s="112">
        <v>0</v>
      </c>
      <c r="D50" s="88">
        <v>0</v>
      </c>
      <c r="E50" s="88">
        <v>0</v>
      </c>
      <c r="F50" s="88">
        <v>682</v>
      </c>
      <c r="G50" s="88">
        <v>1512</v>
      </c>
      <c r="H50" s="88">
        <v>1546</v>
      </c>
      <c r="I50" s="88">
        <v>3592</v>
      </c>
      <c r="J50" s="88">
        <v>2947</v>
      </c>
      <c r="K50" s="88">
        <v>1418</v>
      </c>
      <c r="L50" s="88">
        <v>725</v>
      </c>
      <c r="M50" s="88">
        <v>122</v>
      </c>
      <c r="N50" s="94">
        <v>511</v>
      </c>
      <c r="O50" s="40">
        <f t="shared" si="6"/>
        <v>13055</v>
      </c>
      <c r="P50" s="1"/>
    </row>
    <row r="51" spans="1:16" ht="13.15" hidden="1" customHeight="1" x14ac:dyDescent="0.2">
      <c r="A51" s="145"/>
      <c r="B51" s="113">
        <v>2010</v>
      </c>
      <c r="C51" s="115">
        <v>0</v>
      </c>
      <c r="D51" s="91">
        <v>0</v>
      </c>
      <c r="E51" s="91">
        <v>34</v>
      </c>
      <c r="F51" s="91">
        <v>720</v>
      </c>
      <c r="G51" s="91">
        <v>1481</v>
      </c>
      <c r="H51" s="91">
        <v>1597</v>
      </c>
      <c r="I51" s="91">
        <v>3182</v>
      </c>
      <c r="J51" s="91">
        <v>3322</v>
      </c>
      <c r="K51" s="91">
        <v>0</v>
      </c>
      <c r="L51" s="91">
        <v>872</v>
      </c>
      <c r="M51" s="91">
        <v>36</v>
      </c>
      <c r="N51" s="95">
        <v>420</v>
      </c>
      <c r="O51" s="40">
        <f t="shared" si="6"/>
        <v>11664</v>
      </c>
      <c r="P51" s="1"/>
    </row>
    <row r="52" spans="1:16" ht="13.5" thickBot="1" x14ac:dyDescent="0.25">
      <c r="A52" s="25" t="s">
        <v>16</v>
      </c>
      <c r="B52" s="26"/>
      <c r="C52" s="27">
        <f>AVERAGE(C41:C51)</f>
        <v>0</v>
      </c>
      <c r="D52" s="27">
        <f t="shared" ref="D52:N52" si="7">AVERAGE(D41:D51)</f>
        <v>2.5454545454545454</v>
      </c>
      <c r="E52" s="27">
        <f t="shared" si="7"/>
        <v>147.45454545454547</v>
      </c>
      <c r="F52" s="27">
        <f t="shared" si="7"/>
        <v>947.63636363636363</v>
      </c>
      <c r="G52" s="27">
        <f t="shared" si="7"/>
        <v>2012.909090909091</v>
      </c>
      <c r="H52" s="27">
        <f t="shared" si="7"/>
        <v>2377.5454545454545</v>
      </c>
      <c r="I52" s="27">
        <f t="shared" si="7"/>
        <v>5830</v>
      </c>
      <c r="J52" s="27">
        <f t="shared" si="7"/>
        <v>5559.454545454545</v>
      </c>
      <c r="K52" s="27">
        <f t="shared" si="7"/>
        <v>1840.6363636363637</v>
      </c>
      <c r="L52" s="27">
        <f t="shared" si="7"/>
        <v>889.72727272727275</v>
      </c>
      <c r="M52" s="27">
        <f t="shared" si="7"/>
        <v>90.4</v>
      </c>
      <c r="N52" s="27">
        <f t="shared" si="7"/>
        <v>1465.6</v>
      </c>
      <c r="O52" s="72">
        <f>AVERAGE(O41:O51)</f>
        <v>21022.454545454544</v>
      </c>
      <c r="P52" s="1"/>
    </row>
    <row r="53" spans="1:16" ht="13.5" thickTop="1" x14ac:dyDescent="0.2">
      <c r="A53" s="1"/>
      <c r="B53" s="30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1"/>
    </row>
    <row r="54" spans="1:16" x14ac:dyDescent="0.2">
      <c r="A54" s="1"/>
      <c r="B54" s="30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1"/>
    </row>
    <row r="55" spans="1:16" ht="13.5" hidden="1" thickTop="1" x14ac:dyDescent="0.2">
      <c r="A55" s="137" t="s">
        <v>36</v>
      </c>
      <c r="B55" s="32">
        <v>2018</v>
      </c>
      <c r="C55" s="114">
        <v>2412</v>
      </c>
      <c r="D55" s="5">
        <v>181</v>
      </c>
      <c r="E55" s="5">
        <v>1006</v>
      </c>
      <c r="F55" s="5">
        <v>3797</v>
      </c>
      <c r="G55" s="5">
        <v>8015</v>
      </c>
      <c r="H55" s="5">
        <v>5773</v>
      </c>
      <c r="I55" s="5">
        <v>18908</v>
      </c>
      <c r="J55" s="5">
        <v>9984</v>
      </c>
      <c r="K55" s="5">
        <v>6036</v>
      </c>
      <c r="L55" s="5">
        <v>4789</v>
      </c>
      <c r="M55" s="5">
        <v>485</v>
      </c>
      <c r="N55" s="34">
        <v>12939</v>
      </c>
      <c r="O55" s="6">
        <f t="shared" ref="O55:O63" si="8">SUM(C55:N55)</f>
        <v>74325</v>
      </c>
      <c r="P55" s="1"/>
    </row>
    <row r="56" spans="1:16" hidden="1" x14ac:dyDescent="0.2">
      <c r="A56" s="138"/>
      <c r="B56" s="103">
        <v>2017</v>
      </c>
      <c r="C56" s="111">
        <v>116</v>
      </c>
      <c r="D56" s="85">
        <v>2386</v>
      </c>
      <c r="E56" s="85">
        <v>209</v>
      </c>
      <c r="F56" s="85">
        <v>16341</v>
      </c>
      <c r="G56" s="85">
        <v>6642</v>
      </c>
      <c r="H56" s="85">
        <v>5789</v>
      </c>
      <c r="I56" s="85">
        <v>18591</v>
      </c>
      <c r="J56" s="85">
        <v>11041</v>
      </c>
      <c r="K56" s="85">
        <v>4375</v>
      </c>
      <c r="L56" s="85">
        <v>3042</v>
      </c>
      <c r="M56" s="85">
        <v>340</v>
      </c>
      <c r="N56" s="93">
        <v>12741</v>
      </c>
      <c r="O56" s="39">
        <f t="shared" si="8"/>
        <v>81613</v>
      </c>
      <c r="P56" s="1"/>
    </row>
    <row r="57" spans="1:16" hidden="1" x14ac:dyDescent="0.2">
      <c r="A57" s="138"/>
      <c r="B57" s="103">
        <v>2016</v>
      </c>
      <c r="C57" s="111">
        <v>3991</v>
      </c>
      <c r="D57" s="85">
        <v>58</v>
      </c>
      <c r="E57" s="85">
        <v>2145</v>
      </c>
      <c r="F57" s="85">
        <v>2185</v>
      </c>
      <c r="G57" s="85">
        <v>5990</v>
      </c>
      <c r="H57" s="85">
        <v>5135</v>
      </c>
      <c r="I57" s="85">
        <v>19683</v>
      </c>
      <c r="J57" s="85">
        <v>12124</v>
      </c>
      <c r="K57" s="85">
        <v>5549</v>
      </c>
      <c r="L57" s="85">
        <v>4652</v>
      </c>
      <c r="M57" s="85">
        <v>242</v>
      </c>
      <c r="N57" s="85">
        <v>12463</v>
      </c>
      <c r="O57" s="11">
        <f t="shared" si="8"/>
        <v>74217</v>
      </c>
      <c r="P57" s="1"/>
    </row>
    <row r="58" spans="1:16" hidden="1" x14ac:dyDescent="0.2">
      <c r="A58" s="138"/>
      <c r="B58" s="103">
        <v>2015</v>
      </c>
      <c r="C58" s="111">
        <v>2296</v>
      </c>
      <c r="D58" s="85">
        <v>165</v>
      </c>
      <c r="E58" s="85">
        <v>541</v>
      </c>
      <c r="F58" s="85">
        <v>2832</v>
      </c>
      <c r="G58" s="85">
        <v>7102</v>
      </c>
      <c r="H58" s="85">
        <v>4983</v>
      </c>
      <c r="I58" s="85">
        <v>13066</v>
      </c>
      <c r="J58" s="85">
        <v>9677</v>
      </c>
      <c r="K58" s="85">
        <v>4581</v>
      </c>
      <c r="L58" s="85">
        <v>4229</v>
      </c>
      <c r="M58" s="85">
        <v>85</v>
      </c>
      <c r="N58" s="93">
        <v>14049</v>
      </c>
      <c r="O58" s="11">
        <f t="shared" si="8"/>
        <v>63606</v>
      </c>
      <c r="P58" s="1"/>
    </row>
    <row r="59" spans="1:16" hidden="1" x14ac:dyDescent="0.2">
      <c r="A59" s="138"/>
      <c r="B59" s="103">
        <v>2014</v>
      </c>
      <c r="C59" s="111">
        <v>95</v>
      </c>
      <c r="D59" s="85">
        <v>2520</v>
      </c>
      <c r="E59" s="85">
        <v>110</v>
      </c>
      <c r="F59" s="85">
        <v>13525</v>
      </c>
      <c r="G59" s="85">
        <v>5901</v>
      </c>
      <c r="H59" s="85">
        <v>5525</v>
      </c>
      <c r="I59" s="85">
        <v>13524</v>
      </c>
      <c r="J59" s="85">
        <v>11040</v>
      </c>
      <c r="K59" s="85">
        <v>4363</v>
      </c>
      <c r="L59" s="85">
        <v>4677</v>
      </c>
      <c r="M59" s="85">
        <v>246</v>
      </c>
      <c r="N59" s="93">
        <v>12515</v>
      </c>
      <c r="O59" s="14">
        <f t="shared" si="8"/>
        <v>74041</v>
      </c>
      <c r="P59" s="1"/>
    </row>
    <row r="60" spans="1:16" hidden="1" x14ac:dyDescent="0.2">
      <c r="A60" s="138"/>
      <c r="B60" s="99">
        <v>2013</v>
      </c>
      <c r="C60" s="112">
        <v>1036</v>
      </c>
      <c r="D60" s="88">
        <v>486</v>
      </c>
      <c r="E60" s="88">
        <v>783</v>
      </c>
      <c r="F60" s="88">
        <v>952</v>
      </c>
      <c r="G60" s="88">
        <v>5538</v>
      </c>
      <c r="H60" s="88">
        <v>4840</v>
      </c>
      <c r="I60" s="88">
        <v>16244</v>
      </c>
      <c r="J60" s="88">
        <v>10398</v>
      </c>
      <c r="K60" s="88">
        <v>4062</v>
      </c>
      <c r="L60" s="88">
        <v>4536</v>
      </c>
      <c r="M60" s="88">
        <v>662</v>
      </c>
      <c r="N60" s="94">
        <v>8726</v>
      </c>
      <c r="O60" s="14">
        <f t="shared" si="8"/>
        <v>58263</v>
      </c>
      <c r="P60" s="1"/>
    </row>
    <row r="61" spans="1:16" hidden="1" x14ac:dyDescent="0.2">
      <c r="A61" s="138"/>
      <c r="B61" s="99">
        <v>2012</v>
      </c>
      <c r="C61" s="112">
        <v>179</v>
      </c>
      <c r="D61" s="88">
        <v>953</v>
      </c>
      <c r="E61" s="88">
        <v>248</v>
      </c>
      <c r="F61" s="88">
        <v>8281</v>
      </c>
      <c r="G61" s="88">
        <v>5848</v>
      </c>
      <c r="H61" s="88">
        <v>4924</v>
      </c>
      <c r="I61" s="88">
        <v>16036</v>
      </c>
      <c r="J61" s="88">
        <v>11824</v>
      </c>
      <c r="K61" s="88">
        <v>5683</v>
      </c>
      <c r="L61" s="88">
        <v>3999</v>
      </c>
      <c r="M61" s="88">
        <v>259</v>
      </c>
      <c r="N61" s="94">
        <v>10209</v>
      </c>
      <c r="O61" s="14">
        <f t="shared" si="8"/>
        <v>68443</v>
      </c>
      <c r="P61" s="1"/>
    </row>
    <row r="62" spans="1:16" hidden="1" x14ac:dyDescent="0.2">
      <c r="A62" s="138"/>
      <c r="B62" s="99">
        <v>2011</v>
      </c>
      <c r="C62" s="112">
        <v>53</v>
      </c>
      <c r="D62" s="88">
        <v>1962</v>
      </c>
      <c r="E62" s="88">
        <v>62</v>
      </c>
      <c r="F62" s="88">
        <v>13213</v>
      </c>
      <c r="G62" s="88">
        <v>4979</v>
      </c>
      <c r="H62" s="88">
        <v>5085</v>
      </c>
      <c r="I62" s="88">
        <v>16394</v>
      </c>
      <c r="J62" s="88">
        <v>9892</v>
      </c>
      <c r="K62" s="88">
        <v>5885</v>
      </c>
      <c r="L62" s="88">
        <v>4107</v>
      </c>
      <c r="M62" s="88">
        <v>117</v>
      </c>
      <c r="N62" s="94">
        <v>11665</v>
      </c>
      <c r="O62" s="14">
        <f t="shared" si="8"/>
        <v>73414</v>
      </c>
      <c r="P62" s="1"/>
    </row>
    <row r="63" spans="1:16" hidden="1" x14ac:dyDescent="0.2">
      <c r="A63" s="139"/>
      <c r="B63" s="113">
        <v>2010</v>
      </c>
      <c r="C63" s="115">
        <v>0</v>
      </c>
      <c r="D63" s="91">
        <v>0</v>
      </c>
      <c r="E63" s="91">
        <v>0</v>
      </c>
      <c r="F63" s="91">
        <v>5052</v>
      </c>
      <c r="G63" s="91">
        <v>4807</v>
      </c>
      <c r="H63" s="91">
        <v>6140</v>
      </c>
      <c r="I63" s="91">
        <v>12464</v>
      </c>
      <c r="J63" s="91">
        <v>10112</v>
      </c>
      <c r="K63" s="91">
        <v>5402</v>
      </c>
      <c r="L63" s="91">
        <v>3192</v>
      </c>
      <c r="M63" s="91">
        <v>260</v>
      </c>
      <c r="N63" s="95">
        <v>7461</v>
      </c>
      <c r="O63" s="74">
        <f t="shared" si="8"/>
        <v>54890</v>
      </c>
      <c r="P63" s="1"/>
    </row>
    <row r="64" spans="1:16" ht="13.5" hidden="1" thickBot="1" x14ac:dyDescent="0.25">
      <c r="A64" s="25" t="s">
        <v>16</v>
      </c>
      <c r="B64" s="42"/>
      <c r="C64" s="27">
        <f>AVERAGE(C55:C63)</f>
        <v>1130.8888888888889</v>
      </c>
      <c r="D64" s="27">
        <f t="shared" ref="D64:N64" si="9">AVERAGE(D55:D63)</f>
        <v>967.88888888888891</v>
      </c>
      <c r="E64" s="27">
        <f t="shared" si="9"/>
        <v>567.11111111111109</v>
      </c>
      <c r="F64" s="27">
        <f t="shared" si="9"/>
        <v>7353.1111111111113</v>
      </c>
      <c r="G64" s="27">
        <f t="shared" si="9"/>
        <v>6091.333333333333</v>
      </c>
      <c r="H64" s="27">
        <f t="shared" si="9"/>
        <v>5354.8888888888887</v>
      </c>
      <c r="I64" s="27">
        <f t="shared" si="9"/>
        <v>16101.111111111111</v>
      </c>
      <c r="J64" s="27">
        <f t="shared" si="9"/>
        <v>10676.888888888889</v>
      </c>
      <c r="K64" s="27">
        <f t="shared" si="9"/>
        <v>5104</v>
      </c>
      <c r="L64" s="27">
        <f t="shared" si="9"/>
        <v>4135.8888888888887</v>
      </c>
      <c r="M64" s="27">
        <f t="shared" si="9"/>
        <v>299.55555555555554</v>
      </c>
      <c r="N64" s="27">
        <f t="shared" si="9"/>
        <v>11418.666666666666</v>
      </c>
      <c r="O64" s="72">
        <f>AVERAGE(O55:O63)</f>
        <v>69201.333333333328</v>
      </c>
      <c r="P64" s="1"/>
    </row>
    <row r="65" spans="1:1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">
      <c r="A67" s="43" t="s">
        <v>37</v>
      </c>
      <c r="B67" s="43">
        <v>2010</v>
      </c>
      <c r="C67" s="43">
        <v>2011</v>
      </c>
      <c r="D67" s="43">
        <v>2012</v>
      </c>
      <c r="E67" s="43">
        <v>2013</v>
      </c>
      <c r="F67" s="43">
        <v>2014</v>
      </c>
      <c r="G67" s="43">
        <v>2015</v>
      </c>
      <c r="H67" s="43">
        <v>2016</v>
      </c>
      <c r="I67" s="81">
        <v>2017</v>
      </c>
      <c r="J67" s="81">
        <v>2018</v>
      </c>
      <c r="K67" s="81">
        <v>2019</v>
      </c>
      <c r="L67" s="81">
        <v>2020</v>
      </c>
      <c r="M67" s="1"/>
      <c r="N67" s="1"/>
      <c r="O67" s="1"/>
      <c r="P67" s="1"/>
    </row>
    <row r="68" spans="1:16" x14ac:dyDescent="0.2">
      <c r="A68" s="47" t="s">
        <v>32</v>
      </c>
      <c r="B68" s="48">
        <f>O12</f>
        <v>25484</v>
      </c>
      <c r="C68" s="48">
        <f>O11</f>
        <v>31172</v>
      </c>
      <c r="D68" s="48">
        <f>O10</f>
        <v>29283</v>
      </c>
      <c r="E68" s="48">
        <f>O9</f>
        <v>30304</v>
      </c>
      <c r="F68" s="48">
        <f>O8</f>
        <v>36773</v>
      </c>
      <c r="G68" s="48">
        <f>O7</f>
        <v>43548</v>
      </c>
      <c r="H68" s="48">
        <f>O6</f>
        <v>34635</v>
      </c>
      <c r="I68" s="46">
        <f>O5</f>
        <v>40526</v>
      </c>
      <c r="J68" s="46">
        <f>O4</f>
        <v>33755</v>
      </c>
      <c r="K68" s="1">
        <f>O3</f>
        <v>34198</v>
      </c>
      <c r="L68" s="1">
        <f>O2</f>
        <v>21441</v>
      </c>
      <c r="M68" s="1"/>
      <c r="N68" s="1"/>
      <c r="O68" s="1"/>
      <c r="P68" s="1"/>
    </row>
    <row r="69" spans="1:16" x14ac:dyDescent="0.2">
      <c r="A69" s="47" t="s">
        <v>33</v>
      </c>
      <c r="B69" s="48">
        <f>O25</f>
        <v>11112</v>
      </c>
      <c r="C69" s="48">
        <f>O24</f>
        <v>12181</v>
      </c>
      <c r="D69" s="48">
        <f>O23</f>
        <v>11002</v>
      </c>
      <c r="E69" s="48">
        <f>O22</f>
        <v>9523</v>
      </c>
      <c r="F69" s="48">
        <f>O21</f>
        <v>10127</v>
      </c>
      <c r="G69" s="48">
        <f>O20</f>
        <v>911</v>
      </c>
      <c r="H69" s="48">
        <f>O19</f>
        <v>3135</v>
      </c>
      <c r="I69" s="46">
        <f>O18</f>
        <v>11488</v>
      </c>
      <c r="J69" s="46">
        <f>O17</f>
        <v>11010</v>
      </c>
      <c r="K69" s="46">
        <f>O16</f>
        <v>11701</v>
      </c>
      <c r="L69" s="46">
        <f>O15</f>
        <v>10450</v>
      </c>
      <c r="M69" s="1"/>
      <c r="N69" s="1"/>
      <c r="O69" s="1"/>
      <c r="P69" s="1"/>
    </row>
    <row r="70" spans="1:16" x14ac:dyDescent="0.2">
      <c r="A70" s="47" t="s">
        <v>34</v>
      </c>
      <c r="B70" s="48">
        <f>O38</f>
        <v>29854</v>
      </c>
      <c r="C70" s="48">
        <f>O37</f>
        <v>36416</v>
      </c>
      <c r="D70" s="48">
        <f>O36</f>
        <v>26076</v>
      </c>
      <c r="E70" s="48">
        <f>O35</f>
        <v>36690</v>
      </c>
      <c r="F70" s="48">
        <f>O34</f>
        <v>51610</v>
      </c>
      <c r="G70" s="48">
        <f>O33</f>
        <v>50888</v>
      </c>
      <c r="H70" s="48">
        <f>O32</f>
        <v>50249</v>
      </c>
      <c r="I70" s="46">
        <f>O31</f>
        <v>48318</v>
      </c>
      <c r="J70" s="46">
        <f>O30</f>
        <v>52657</v>
      </c>
      <c r="K70" s="46">
        <f>O29</f>
        <v>53292</v>
      </c>
      <c r="L70" s="46">
        <f>O28</f>
        <v>26641</v>
      </c>
      <c r="M70" s="1"/>
      <c r="N70" s="1"/>
      <c r="O70" s="1"/>
      <c r="P70" s="1"/>
    </row>
    <row r="71" spans="1:16" x14ac:dyDescent="0.2">
      <c r="A71" s="47" t="s">
        <v>35</v>
      </c>
      <c r="B71" s="48">
        <f>O51</f>
        <v>11664</v>
      </c>
      <c r="C71" s="48">
        <f>O50</f>
        <v>13055</v>
      </c>
      <c r="D71" s="48">
        <f>O49</f>
        <v>16705</v>
      </c>
      <c r="E71" s="48">
        <f>O48</f>
        <v>19385</v>
      </c>
      <c r="F71" s="48">
        <f>O47</f>
        <v>23922</v>
      </c>
      <c r="G71" s="48">
        <f>O46</f>
        <v>22614</v>
      </c>
      <c r="H71" s="48">
        <f>O45</f>
        <v>25872</v>
      </c>
      <c r="I71" s="46">
        <f>O44</f>
        <v>29323</v>
      </c>
      <c r="J71" s="46">
        <f>O43</f>
        <v>15270</v>
      </c>
      <c r="K71" s="46">
        <f>O42</f>
        <v>10758</v>
      </c>
      <c r="L71" s="46">
        <f>O41</f>
        <v>42679</v>
      </c>
      <c r="M71" s="1"/>
      <c r="N71" s="1"/>
      <c r="O71" s="1"/>
      <c r="P71" s="1"/>
    </row>
    <row r="72" spans="1:16" hidden="1" x14ac:dyDescent="0.2">
      <c r="A72" s="47" t="s">
        <v>36</v>
      </c>
      <c r="B72" s="48">
        <f>O63</f>
        <v>54890</v>
      </c>
      <c r="C72" s="48">
        <f>O62</f>
        <v>73414</v>
      </c>
      <c r="D72" s="48">
        <f>O61</f>
        <v>68443</v>
      </c>
      <c r="E72" s="48">
        <f>O60</f>
        <v>58263</v>
      </c>
      <c r="F72" s="48">
        <f>O59</f>
        <v>74041</v>
      </c>
      <c r="G72" s="48">
        <f>O58</f>
        <v>63606</v>
      </c>
      <c r="H72" s="48">
        <f>O57</f>
        <v>74217</v>
      </c>
      <c r="I72" s="46">
        <f>O56</f>
        <v>81613</v>
      </c>
      <c r="J72" s="46">
        <f>O55</f>
        <v>74325</v>
      </c>
      <c r="K72" s="1"/>
      <c r="L72" s="1"/>
      <c r="M72" s="1"/>
      <c r="N72" s="1"/>
      <c r="O72" s="1"/>
      <c r="P72" s="1"/>
    </row>
    <row r="73" spans="1:16" x14ac:dyDescent="0.2">
      <c r="A73" s="47" t="s">
        <v>14</v>
      </c>
      <c r="B73" s="82">
        <f t="shared" ref="B73:J73" si="10">SUM(B68:B72)</f>
        <v>133004</v>
      </c>
      <c r="C73" s="82">
        <f t="shared" si="10"/>
        <v>166238</v>
      </c>
      <c r="D73" s="82">
        <f t="shared" si="10"/>
        <v>151509</v>
      </c>
      <c r="E73" s="82">
        <f t="shared" si="10"/>
        <v>154165</v>
      </c>
      <c r="F73" s="82">
        <f t="shared" si="10"/>
        <v>196473</v>
      </c>
      <c r="G73" s="82">
        <f t="shared" si="10"/>
        <v>181567</v>
      </c>
      <c r="H73" s="82">
        <f t="shared" si="10"/>
        <v>188108</v>
      </c>
      <c r="I73" s="50">
        <f t="shared" si="10"/>
        <v>211268</v>
      </c>
      <c r="J73" s="50">
        <f t="shared" si="10"/>
        <v>187017</v>
      </c>
      <c r="K73" s="81">
        <f>SUM(K68:K71)</f>
        <v>109949</v>
      </c>
      <c r="L73" s="1">
        <f>SUM(L68:L71)</f>
        <v>101211</v>
      </c>
      <c r="M73" s="1"/>
      <c r="N73" s="1"/>
      <c r="O73" s="1"/>
      <c r="P73" s="1"/>
    </row>
    <row r="74" spans="1:1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</sheetData>
  <sheetProtection selectLockedCells="1" selectUnlockedCells="1"/>
  <mergeCells count="5">
    <mergeCell ref="A2:A12"/>
    <mergeCell ref="A15:A25"/>
    <mergeCell ref="A28:A38"/>
    <mergeCell ref="A41:A51"/>
    <mergeCell ref="A55:A63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2"/>
  <sheetViews>
    <sheetView topLeftCell="C1" workbookViewId="0">
      <selection activeCell="Q36" sqref="Q36"/>
    </sheetView>
  </sheetViews>
  <sheetFormatPr defaultColWidth="8.7109375" defaultRowHeight="12.75" x14ac:dyDescent="0.2"/>
  <cols>
    <col min="1" max="1" width="23.140625" style="52" customWidth="1"/>
    <col min="2" max="23" width="8.7109375" style="52"/>
    <col min="24" max="24" width="8.5703125" style="52" customWidth="1"/>
    <col min="25" max="16384" width="8.7109375" style="52"/>
  </cols>
  <sheetData>
    <row r="1" spans="1:24" x14ac:dyDescent="0.2">
      <c r="A1" s="43" t="s">
        <v>38</v>
      </c>
      <c r="B1" s="44">
        <v>2010</v>
      </c>
      <c r="C1" s="44">
        <v>2011</v>
      </c>
      <c r="D1" s="44">
        <v>2012</v>
      </c>
      <c r="E1" s="44">
        <v>2013</v>
      </c>
      <c r="F1" s="44">
        <v>2014</v>
      </c>
      <c r="G1" s="44">
        <v>2015</v>
      </c>
      <c r="H1" s="43">
        <v>2016</v>
      </c>
      <c r="I1" s="45">
        <v>2017</v>
      </c>
      <c r="J1" s="45">
        <v>2018</v>
      </c>
      <c r="K1" s="45">
        <v>2019</v>
      </c>
      <c r="L1" s="45">
        <v>2020</v>
      </c>
      <c r="N1" s="81" t="s">
        <v>43</v>
      </c>
      <c r="P1" s="96" t="s">
        <v>39</v>
      </c>
      <c r="R1" s="81" t="s">
        <v>44</v>
      </c>
      <c r="S1" s="81"/>
      <c r="T1" s="1" t="s">
        <v>39</v>
      </c>
      <c r="V1" s="81" t="s">
        <v>45</v>
      </c>
      <c r="X1" s="1" t="s">
        <v>39</v>
      </c>
    </row>
    <row r="2" spans="1:24" x14ac:dyDescent="0.2">
      <c r="A2" s="47" t="s">
        <v>15</v>
      </c>
      <c r="B2" s="48">
        <v>29468</v>
      </c>
      <c r="C2" s="48">
        <f>'KRÁLOVEHRADECKÝ KRAJ'!P11</f>
        <v>34992</v>
      </c>
      <c r="D2" s="48">
        <f>'KRÁLOVEHRADECKÝ KRAJ'!P10</f>
        <v>30272</v>
      </c>
      <c r="E2" s="48">
        <f>'KRÁLOVEHRADECKÝ KRAJ'!P9</f>
        <v>29394</v>
      </c>
      <c r="F2" s="48">
        <f>'KRÁLOVEHRADECKÝ KRAJ'!P8</f>
        <v>33374</v>
      </c>
      <c r="G2" s="48">
        <f>'KRÁLOVEHRADECKÝ KRAJ'!P7</f>
        <v>33945</v>
      </c>
      <c r="H2" s="48">
        <f>'KRÁLOVEHRADECKÝ KRAJ'!P6</f>
        <v>30129</v>
      </c>
      <c r="I2" s="46">
        <f>'KRÁLOVEHRADECKÝ KRAJ'!P5</f>
        <v>40050</v>
      </c>
      <c r="J2" s="46">
        <f>'KRÁLOVEHRADECKÝ KRAJ'!P4</f>
        <v>39851</v>
      </c>
      <c r="K2" s="46">
        <f>'KRÁLOVEHRADECKÝ KRAJ'!P3</f>
        <v>41354</v>
      </c>
      <c r="L2" s="46">
        <f>'KRÁLOVEHRADECKÝ KRAJ'!P2</f>
        <v>23670</v>
      </c>
      <c r="N2" s="46">
        <f>J2-I2</f>
        <v>-199</v>
      </c>
      <c r="P2" s="109">
        <f>100*N2/I2</f>
        <v>-0.49687890137328339</v>
      </c>
      <c r="R2" s="46">
        <f>K2-J2</f>
        <v>1503</v>
      </c>
      <c r="S2" s="1"/>
      <c r="T2" s="1">
        <f>100*R2/J2</f>
        <v>3.7715490200998718</v>
      </c>
      <c r="V2" s="46">
        <f>L2-K2</f>
        <v>-17684</v>
      </c>
      <c r="X2" s="109">
        <f>100*V2/K2</f>
        <v>-42.762489722880495</v>
      </c>
    </row>
    <row r="3" spans="1:24" x14ac:dyDescent="0.2">
      <c r="A3" s="47" t="s">
        <v>17</v>
      </c>
      <c r="B3" s="48">
        <v>49752</v>
      </c>
      <c r="C3" s="48">
        <f>'KRÁLOVEHRADECKÝ KRAJ'!P24</f>
        <v>44233</v>
      </c>
      <c r="D3" s="48">
        <f>'KRÁLOVEHRADECKÝ KRAJ'!P23</f>
        <v>39957</v>
      </c>
      <c r="E3" s="48">
        <f>'KRÁLOVEHRADECKÝ KRAJ'!P22</f>
        <v>37064</v>
      </c>
      <c r="F3" s="48">
        <f>'KRÁLOVEHRADECKÝ KRAJ'!P21</f>
        <v>0</v>
      </c>
      <c r="G3" s="48">
        <f>'KRÁLOVEHRADECKÝ KRAJ'!P20</f>
        <v>139016</v>
      </c>
      <c r="H3" s="48">
        <f>'KRÁLOVEHRADECKÝ KRAJ'!P19</f>
        <v>113126</v>
      </c>
      <c r="I3" s="46">
        <f>'KRÁLOVEHRADECKÝ KRAJ'!P18</f>
        <v>110810</v>
      </c>
      <c r="J3" s="46">
        <f>'KRÁLOVEHRADECKÝ KRAJ'!P17</f>
        <v>96200</v>
      </c>
      <c r="K3" s="46">
        <f>'KRÁLOVEHRADECKÝ KRAJ'!P16</f>
        <v>78200</v>
      </c>
      <c r="L3" s="46">
        <f>'KRÁLOVEHRADECKÝ KRAJ'!P15</f>
        <v>54559</v>
      </c>
      <c r="N3" s="46">
        <f t="shared" ref="N3:N7" si="0">J3-I3</f>
        <v>-14610</v>
      </c>
      <c r="P3" s="109">
        <f t="shared" ref="P3:P7" si="1">100*N3/I3</f>
        <v>-13.184730619980146</v>
      </c>
      <c r="R3" s="46">
        <f t="shared" ref="R3:R32" si="2">K3-J3</f>
        <v>-18000</v>
      </c>
      <c r="S3" s="1"/>
      <c r="T3" s="1">
        <f t="shared" ref="T3:T32" si="3">100*R3/J3</f>
        <v>-18.71101871101871</v>
      </c>
      <c r="V3" s="46">
        <f t="shared" ref="V3:V7" si="4">L3-K3</f>
        <v>-23641</v>
      </c>
      <c r="X3" s="109">
        <f t="shared" ref="X3:X7" si="5">100*V3/K3</f>
        <v>-30.23145780051151</v>
      </c>
    </row>
    <row r="4" spans="1:24" x14ac:dyDescent="0.2">
      <c r="A4" s="47" t="s">
        <v>18</v>
      </c>
      <c r="B4" s="48">
        <v>42090</v>
      </c>
      <c r="C4" s="48">
        <f>'KRÁLOVEHRADECKÝ KRAJ'!P36</f>
        <v>34187</v>
      </c>
      <c r="D4" s="48">
        <f>'KRÁLOVEHRADECKÝ KRAJ'!P35</f>
        <v>34360</v>
      </c>
      <c r="E4" s="48">
        <f>'KRÁLOVEHRADECKÝ KRAJ'!P34</f>
        <v>29980</v>
      </c>
      <c r="F4" s="48">
        <f>'KRÁLOVEHRADECKÝ KRAJ'!P33</f>
        <v>33777</v>
      </c>
      <c r="G4" s="48">
        <f>'KRÁLOVEHRADECKÝ KRAJ'!P32</f>
        <v>41782</v>
      </c>
      <c r="H4" s="48">
        <f>'KRÁLOVEHRADECKÝ KRAJ'!P31</f>
        <v>44024</v>
      </c>
      <c r="I4" s="46">
        <f>'KRÁLOVEHRADECKÝ KRAJ'!P30</f>
        <v>40164</v>
      </c>
      <c r="J4" s="46">
        <f>'KRÁLOVEHRADECKÝ KRAJ'!P29</f>
        <v>40003</v>
      </c>
      <c r="K4" s="46">
        <f>'KRÁLOVEHRADECKÝ KRAJ'!P28</f>
        <v>43226</v>
      </c>
      <c r="L4" s="46">
        <f>'KRÁLOVEHRADECKÝ KRAJ'!P27</f>
        <v>33275</v>
      </c>
      <c r="N4" s="46">
        <f t="shared" si="0"/>
        <v>-161</v>
      </c>
      <c r="P4" s="109">
        <f t="shared" si="1"/>
        <v>-0.40085648839756999</v>
      </c>
      <c r="R4" s="46">
        <f t="shared" si="2"/>
        <v>3223</v>
      </c>
      <c r="S4" s="1"/>
      <c r="T4" s="1">
        <f t="shared" si="3"/>
        <v>8.0568957328200383</v>
      </c>
      <c r="V4" s="46">
        <f t="shared" si="4"/>
        <v>-9951</v>
      </c>
      <c r="X4" s="109">
        <f t="shared" si="5"/>
        <v>-23.020867070744458</v>
      </c>
    </row>
    <row r="5" spans="1:24" x14ac:dyDescent="0.2">
      <c r="A5" s="47" t="s">
        <v>19</v>
      </c>
      <c r="B5" s="48">
        <v>50789</v>
      </c>
      <c r="C5" s="48">
        <f>'KRÁLOVEHRADECKÝ KRAJ'!P48</f>
        <v>27495</v>
      </c>
      <c r="D5" s="48">
        <f>'KRÁLOVEHRADECKÝ KRAJ'!P47</f>
        <v>26350</v>
      </c>
      <c r="E5" s="48">
        <f>'KRÁLOVEHRADECKÝ KRAJ'!P46</f>
        <v>43309</v>
      </c>
      <c r="F5" s="48">
        <f>'KRÁLOVEHRADECKÝ KRAJ'!P45</f>
        <v>55986</v>
      </c>
      <c r="G5" s="48">
        <f>'KRÁLOVEHRADECKÝ KRAJ'!P44</f>
        <v>50015</v>
      </c>
      <c r="H5" s="48">
        <f>'KRÁLOVEHRADECKÝ KRAJ'!P43</f>
        <v>56829</v>
      </c>
      <c r="I5" s="46">
        <f>'KRÁLOVEHRADECKÝ KRAJ'!P42</f>
        <v>54615</v>
      </c>
      <c r="J5" s="46">
        <f>'KRÁLOVEHRADECKÝ KRAJ'!P41</f>
        <v>50099</v>
      </c>
      <c r="K5" s="46">
        <f>'KRÁLOVEHRADECKÝ KRAJ'!P40</f>
        <v>49464</v>
      </c>
      <c r="L5" s="46">
        <f>'KRÁLOVEHRADECKÝ KRAJ'!P39</f>
        <v>59588</v>
      </c>
      <c r="N5" s="46">
        <f t="shared" si="0"/>
        <v>-4516</v>
      </c>
      <c r="P5" s="109">
        <f t="shared" si="1"/>
        <v>-8.2687906252860941</v>
      </c>
      <c r="R5" s="46">
        <f t="shared" si="2"/>
        <v>-635</v>
      </c>
      <c r="S5" s="1"/>
      <c r="T5" s="1">
        <f t="shared" si="3"/>
        <v>-1.267490369069243</v>
      </c>
      <c r="V5" s="46">
        <f t="shared" si="4"/>
        <v>10124</v>
      </c>
      <c r="X5" s="109">
        <f t="shared" si="5"/>
        <v>20.467410642083131</v>
      </c>
    </row>
    <row r="6" spans="1:24" x14ac:dyDescent="0.2">
      <c r="A6" s="47" t="s">
        <v>20</v>
      </c>
      <c r="B6" s="48">
        <v>71811</v>
      </c>
      <c r="C6" s="48">
        <f>'KRÁLOVEHRADECKÝ KRAJ'!P60</f>
        <v>63574</v>
      </c>
      <c r="D6" s="48">
        <f>'KRÁLOVEHRADECKÝ KRAJ'!P59</f>
        <v>68086</v>
      </c>
      <c r="E6" s="48">
        <f>'KRÁLOVEHRADECKÝ KRAJ'!P58</f>
        <v>66672</v>
      </c>
      <c r="F6" s="48">
        <f>'KRÁLOVEHRADECKÝ KRAJ'!P57</f>
        <v>77301</v>
      </c>
      <c r="G6" s="48">
        <f>'KRÁLOVEHRADECKÝ KRAJ'!P56</f>
        <v>81212</v>
      </c>
      <c r="H6" s="48">
        <f>'KRÁLOVEHRADECKÝ KRAJ'!P55</f>
        <v>82029</v>
      </c>
      <c r="I6" s="46">
        <f>'KRÁLOVEHRADECKÝ KRAJ'!P54</f>
        <v>69344</v>
      </c>
      <c r="J6" s="46">
        <f>'KRÁLOVEHRADECKÝ KRAJ'!P53</f>
        <v>78114</v>
      </c>
      <c r="K6" s="46">
        <f>'KRÁLOVEHRADECKÝ KRAJ'!P52</f>
        <v>60476</v>
      </c>
      <c r="L6" s="46">
        <f>'KRÁLOVEHRADECKÝ KRAJ'!P51</f>
        <v>51156</v>
      </c>
      <c r="N6" s="46">
        <f t="shared" si="0"/>
        <v>8770</v>
      </c>
      <c r="P6" s="109">
        <f t="shared" si="1"/>
        <v>12.647092754960775</v>
      </c>
      <c r="R6" s="46">
        <f t="shared" si="2"/>
        <v>-17638</v>
      </c>
      <c r="S6" s="1"/>
      <c r="T6" s="1">
        <f t="shared" si="3"/>
        <v>-22.579819238548787</v>
      </c>
      <c r="V6" s="46">
        <f t="shared" si="4"/>
        <v>-9320</v>
      </c>
      <c r="X6" s="109">
        <f t="shared" si="5"/>
        <v>-15.4110721608572</v>
      </c>
    </row>
    <row r="7" spans="1:24" x14ac:dyDescent="0.2">
      <c r="A7" s="97" t="s">
        <v>14</v>
      </c>
      <c r="B7" s="49">
        <f t="shared" ref="B7:K7" si="6">SUM(B2:B6)</f>
        <v>243910</v>
      </c>
      <c r="C7" s="49">
        <f t="shared" si="6"/>
        <v>204481</v>
      </c>
      <c r="D7" s="49">
        <f t="shared" si="6"/>
        <v>199025</v>
      </c>
      <c r="E7" s="49">
        <f t="shared" si="6"/>
        <v>206419</v>
      </c>
      <c r="F7" s="49">
        <f t="shared" si="6"/>
        <v>200438</v>
      </c>
      <c r="G7" s="49">
        <f t="shared" si="6"/>
        <v>345970</v>
      </c>
      <c r="H7" s="49">
        <f t="shared" si="6"/>
        <v>326137</v>
      </c>
      <c r="I7" s="49">
        <f t="shared" si="6"/>
        <v>314983</v>
      </c>
      <c r="J7" s="49">
        <f t="shared" si="6"/>
        <v>304267</v>
      </c>
      <c r="K7" s="49">
        <f t="shared" si="6"/>
        <v>272720</v>
      </c>
      <c r="L7" s="49">
        <f>SUM(L2:L6)</f>
        <v>222248</v>
      </c>
      <c r="N7" s="110">
        <f t="shared" si="0"/>
        <v>-10716</v>
      </c>
      <c r="P7" s="109">
        <f t="shared" si="1"/>
        <v>-3.4020883666737571</v>
      </c>
      <c r="R7" s="110">
        <f t="shared" si="2"/>
        <v>-31547</v>
      </c>
      <c r="S7" s="1"/>
      <c r="T7" s="1">
        <f t="shared" si="3"/>
        <v>-10.368196353860261</v>
      </c>
      <c r="V7" s="110">
        <f t="shared" si="4"/>
        <v>-50472</v>
      </c>
      <c r="X7" s="109">
        <f t="shared" si="5"/>
        <v>-18.506893517160456</v>
      </c>
    </row>
    <row r="8" spans="1:24" x14ac:dyDescent="0.2">
      <c r="N8" s="1"/>
      <c r="R8" s="46"/>
      <c r="S8" s="1"/>
      <c r="T8" s="1"/>
    </row>
    <row r="9" spans="1:24" x14ac:dyDescent="0.2">
      <c r="N9" s="1"/>
      <c r="R9" s="46"/>
      <c r="S9" s="1"/>
      <c r="T9" s="1"/>
    </row>
    <row r="10" spans="1:24" x14ac:dyDescent="0.2">
      <c r="A10" s="43" t="s">
        <v>40</v>
      </c>
      <c r="B10" s="80">
        <v>2010</v>
      </c>
      <c r="C10" s="80">
        <v>2011</v>
      </c>
      <c r="D10" s="80">
        <v>2012</v>
      </c>
      <c r="E10" s="80">
        <v>2013</v>
      </c>
      <c r="F10" s="80">
        <v>2014</v>
      </c>
      <c r="G10" s="80">
        <v>2015</v>
      </c>
      <c r="H10" s="80">
        <v>2016</v>
      </c>
      <c r="I10" s="80">
        <v>2017</v>
      </c>
      <c r="J10" s="80">
        <v>2018</v>
      </c>
      <c r="K10" s="80">
        <v>2019</v>
      </c>
      <c r="L10" s="80">
        <v>2020</v>
      </c>
      <c r="N10" s="81" t="s">
        <v>43</v>
      </c>
      <c r="P10" s="96" t="s">
        <v>39</v>
      </c>
      <c r="R10" s="110" t="s">
        <v>44</v>
      </c>
      <c r="S10" s="1"/>
      <c r="T10" s="1" t="s">
        <v>39</v>
      </c>
      <c r="V10" s="81" t="s">
        <v>45</v>
      </c>
      <c r="W10" s="1"/>
      <c r="X10" s="1" t="s">
        <v>39</v>
      </c>
    </row>
    <row r="11" spans="1:24" x14ac:dyDescent="0.2">
      <c r="A11" s="47" t="s">
        <v>23</v>
      </c>
      <c r="B11" s="48">
        <f>'LIBERECKÝ KRAJ'!O12</f>
        <v>54695</v>
      </c>
      <c r="C11" s="48">
        <f>'LIBERECKÝ KRAJ'!O11</f>
        <v>63242</v>
      </c>
      <c r="D11" s="48">
        <f>'LIBERECKÝ KRAJ'!O10</f>
        <v>58734</v>
      </c>
      <c r="E11" s="48">
        <f>'LIBERECKÝ KRAJ'!O9</f>
        <v>52243</v>
      </c>
      <c r="F11" s="48">
        <f>'LIBERECKÝ KRAJ'!O8</f>
        <v>59937</v>
      </c>
      <c r="G11" s="48">
        <f>'LIBERECKÝ KRAJ'!O7</f>
        <v>60087</v>
      </c>
      <c r="H11" s="48">
        <f>'LIBERECKÝ KRAJ'!O6</f>
        <v>68073</v>
      </c>
      <c r="I11" s="46">
        <f>'LIBERECKÝ KRAJ'!O5</f>
        <v>67963</v>
      </c>
      <c r="J11" s="46">
        <f>'LIBERECKÝ KRAJ'!O4</f>
        <v>67661</v>
      </c>
      <c r="K11" s="46">
        <f>'LIBERECKÝ KRAJ'!O3</f>
        <v>68049</v>
      </c>
      <c r="L11" s="46">
        <f>'LIBERECKÝ KRAJ'!O2</f>
        <v>56483</v>
      </c>
      <c r="N11" s="46">
        <f>J11-I11</f>
        <v>-302</v>
      </c>
      <c r="O11"/>
      <c r="P11" s="109">
        <f>100*N11/I11</f>
        <v>-0.44435943086679519</v>
      </c>
      <c r="R11" s="46">
        <f t="shared" si="2"/>
        <v>388</v>
      </c>
      <c r="S11" s="1"/>
      <c r="T11" s="1">
        <f t="shared" si="3"/>
        <v>0.57344703743663261</v>
      </c>
      <c r="V11" s="46">
        <f>L11-K11</f>
        <v>-11566</v>
      </c>
      <c r="W11" s="1"/>
      <c r="X11" s="109">
        <f>100*V11/K11</f>
        <v>-16.996575996708255</v>
      </c>
    </row>
    <row r="12" spans="1:24" x14ac:dyDescent="0.2">
      <c r="A12" s="47" t="s">
        <v>24</v>
      </c>
      <c r="B12" s="48">
        <f>'LIBERECKÝ KRAJ'!O25</f>
        <v>38550</v>
      </c>
      <c r="C12" s="48">
        <f>'LIBERECKÝ KRAJ'!O24</f>
        <v>40148</v>
      </c>
      <c r="D12" s="48">
        <f>'LIBERECKÝ KRAJ'!O23</f>
        <v>36252</v>
      </c>
      <c r="E12" s="48">
        <f>'LIBERECKÝ KRAJ'!O22</f>
        <v>38168</v>
      </c>
      <c r="F12" s="48">
        <f>'LIBERECKÝ KRAJ'!O21</f>
        <v>41200</v>
      </c>
      <c r="G12" s="48">
        <f>'LIBERECKÝ KRAJ'!O20</f>
        <v>43919</v>
      </c>
      <c r="H12" s="48">
        <f>'LIBERECKÝ KRAJ'!O19</f>
        <v>53092</v>
      </c>
      <c r="I12" s="46">
        <f>'LIBERECKÝ KRAJ'!O18</f>
        <v>50150</v>
      </c>
      <c r="J12" s="46">
        <f>'LIBERECKÝ KRAJ'!O17</f>
        <v>49978</v>
      </c>
      <c r="K12" s="46">
        <f>'LIBERECKÝ KRAJ'!O16</f>
        <v>52727</v>
      </c>
      <c r="L12" s="46">
        <f>'LIBERECKÝ KRAJ'!O15</f>
        <v>33994</v>
      </c>
      <c r="N12" s="46">
        <f t="shared" ref="N12:N19" si="7">J12-I12</f>
        <v>-172</v>
      </c>
      <c r="O12"/>
      <c r="P12" s="109">
        <f t="shared" ref="P12:P19" si="8">100*N12/I12</f>
        <v>-0.34297108673978066</v>
      </c>
      <c r="R12" s="46">
        <f t="shared" si="2"/>
        <v>2749</v>
      </c>
      <c r="S12" s="1"/>
      <c r="T12" s="1">
        <f t="shared" si="3"/>
        <v>5.5004201848813477</v>
      </c>
      <c r="V12" s="46">
        <f t="shared" ref="V12:V19" si="9">L12-K12</f>
        <v>-18733</v>
      </c>
      <c r="W12" s="1"/>
      <c r="X12" s="109">
        <f t="shared" ref="X12:X19" si="10">100*V12/K12</f>
        <v>-35.528287215278702</v>
      </c>
    </row>
    <row r="13" spans="1:24" x14ac:dyDescent="0.2">
      <c r="A13" s="47" t="s">
        <v>25</v>
      </c>
      <c r="B13" s="48">
        <f>'LIBERECKÝ KRAJ'!O38</f>
        <v>14815</v>
      </c>
      <c r="C13" s="48">
        <f>'LIBERECKÝ KRAJ'!O37</f>
        <v>18338</v>
      </c>
      <c r="D13" s="48">
        <f>'LIBERECKÝ KRAJ'!O36</f>
        <v>19007</v>
      </c>
      <c r="E13" s="48">
        <f>'LIBERECKÝ KRAJ'!O35</f>
        <v>16962</v>
      </c>
      <c r="F13" s="48">
        <f>'LIBERECKÝ KRAJ'!O34</f>
        <v>18885</v>
      </c>
      <c r="G13" s="48">
        <f>'LIBERECKÝ KRAJ'!O33</f>
        <v>17086</v>
      </c>
      <c r="H13" s="48">
        <f>'LIBERECKÝ KRAJ'!O32</f>
        <v>19308</v>
      </c>
      <c r="I13" s="46">
        <f>'LIBERECKÝ KRAJ'!O31</f>
        <v>17478</v>
      </c>
      <c r="J13" s="46">
        <f>'LIBERECKÝ KRAJ'!O30</f>
        <v>19025</v>
      </c>
      <c r="K13" s="46">
        <f>'LIBERECKÝ KRAJ'!O29</f>
        <v>22699</v>
      </c>
      <c r="L13" s="46">
        <f>'LIBERECKÝ KRAJ'!O28</f>
        <v>18274</v>
      </c>
      <c r="N13" s="46">
        <f t="shared" si="7"/>
        <v>1547</v>
      </c>
      <c r="O13"/>
      <c r="P13" s="109">
        <f t="shared" si="8"/>
        <v>8.8511271312507152</v>
      </c>
      <c r="R13" s="46">
        <f t="shared" si="2"/>
        <v>3674</v>
      </c>
      <c r="S13" s="1"/>
      <c r="T13" s="1">
        <f t="shared" si="3"/>
        <v>19.31143232588699</v>
      </c>
      <c r="V13" s="46">
        <f t="shared" si="9"/>
        <v>-4425</v>
      </c>
      <c r="W13" s="1"/>
      <c r="X13" s="109">
        <f t="shared" si="10"/>
        <v>-19.494250848054982</v>
      </c>
    </row>
    <row r="14" spans="1:24" x14ac:dyDescent="0.2">
      <c r="A14" s="47" t="s">
        <v>26</v>
      </c>
      <c r="B14" s="48">
        <f>'LIBERECKÝ KRAJ'!O51</f>
        <v>27677</v>
      </c>
      <c r="C14" s="48">
        <f>'LIBERECKÝ KRAJ'!O50</f>
        <v>26815</v>
      </c>
      <c r="D14" s="48">
        <f>'LIBERECKÝ KRAJ'!O49</f>
        <v>23733</v>
      </c>
      <c r="E14" s="48">
        <f>'LIBERECKÝ KRAJ'!O48</f>
        <v>24282</v>
      </c>
      <c r="F14" s="48">
        <f>'LIBERECKÝ KRAJ'!O47</f>
        <v>24934</v>
      </c>
      <c r="G14" s="48">
        <f>'LIBERECKÝ KRAJ'!O46</f>
        <v>24497</v>
      </c>
      <c r="H14" s="48">
        <f>'LIBERECKÝ KRAJ'!O45</f>
        <v>27464</v>
      </c>
      <c r="I14" s="46">
        <f>'LIBERECKÝ KRAJ'!O44</f>
        <v>26005</v>
      </c>
      <c r="J14" s="46">
        <f>'LIBERECKÝ KRAJ'!O43</f>
        <v>25013</v>
      </c>
      <c r="K14" s="46">
        <f>'LIBERECKÝ KRAJ'!O42</f>
        <v>25735</v>
      </c>
      <c r="L14" s="46">
        <f>'LIBERECKÝ KRAJ'!O41</f>
        <v>17348</v>
      </c>
      <c r="N14" s="46">
        <f t="shared" si="7"/>
        <v>-992</v>
      </c>
      <c r="O14"/>
      <c r="P14" s="109">
        <f t="shared" si="8"/>
        <v>-3.814651028648337</v>
      </c>
      <c r="R14" s="46">
        <f t="shared" si="2"/>
        <v>722</v>
      </c>
      <c r="S14" s="1"/>
      <c r="T14" s="1">
        <f t="shared" si="3"/>
        <v>2.8864990205093353</v>
      </c>
      <c r="V14" s="46">
        <f t="shared" si="9"/>
        <v>-8387</v>
      </c>
      <c r="W14" s="1"/>
      <c r="X14" s="109">
        <f t="shared" si="10"/>
        <v>-32.589858169807655</v>
      </c>
    </row>
    <row r="15" spans="1:24" x14ac:dyDescent="0.2">
      <c r="A15" s="47" t="s">
        <v>27</v>
      </c>
      <c r="B15" s="48">
        <f>'LIBERECKÝ KRAJ'!O64</f>
        <v>29417</v>
      </c>
      <c r="C15" s="48">
        <f>'LIBERECKÝ KRAJ'!O63</f>
        <v>28402</v>
      </c>
      <c r="D15" s="48">
        <f>'LIBERECKÝ KRAJ'!O62</f>
        <v>31000</v>
      </c>
      <c r="E15" s="48">
        <f>'LIBERECKÝ KRAJ'!O61</f>
        <v>26228</v>
      </c>
      <c r="F15" s="48">
        <f>'LIBERECKÝ KRAJ'!O60</f>
        <v>29646</v>
      </c>
      <c r="G15" s="48">
        <f>'LIBERECKÝ KRAJ'!O59</f>
        <v>31671</v>
      </c>
      <c r="H15" s="48">
        <f>'LIBERECKÝ KRAJ'!O58</f>
        <v>34349</v>
      </c>
      <c r="I15" s="46">
        <f>'LIBERECKÝ KRAJ'!O57</f>
        <v>33515</v>
      </c>
      <c r="J15" s="46">
        <f>'LIBERECKÝ KRAJ'!O56</f>
        <v>34474</v>
      </c>
      <c r="K15" s="46">
        <f>'LIBERECKÝ KRAJ'!O55</f>
        <v>35611</v>
      </c>
      <c r="L15" s="46">
        <f>'LIBERECKÝ KRAJ'!O54</f>
        <v>27218</v>
      </c>
      <c r="N15" s="46">
        <f t="shared" si="7"/>
        <v>959</v>
      </c>
      <c r="O15"/>
      <c r="P15" s="109">
        <f t="shared" si="8"/>
        <v>2.861405340892138</v>
      </c>
      <c r="R15" s="46">
        <f t="shared" si="2"/>
        <v>1137</v>
      </c>
      <c r="S15" s="1"/>
      <c r="T15" s="1">
        <f t="shared" si="3"/>
        <v>3.2981377269826537</v>
      </c>
      <c r="V15" s="46">
        <f t="shared" si="9"/>
        <v>-8393</v>
      </c>
      <c r="W15" s="1"/>
      <c r="X15" s="109">
        <f t="shared" si="10"/>
        <v>-23.568560276319115</v>
      </c>
    </row>
    <row r="16" spans="1:24" x14ac:dyDescent="0.2">
      <c r="A16" s="47" t="s">
        <v>28</v>
      </c>
      <c r="B16" s="48">
        <f>'LIBERECKÝ KRAJ'!O77</f>
        <v>122522</v>
      </c>
      <c r="C16" s="48">
        <f>'LIBERECKÝ KRAJ'!O76</f>
        <v>122122</v>
      </c>
      <c r="D16" s="48">
        <f>'LIBERECKÝ KRAJ'!O75</f>
        <v>106789</v>
      </c>
      <c r="E16" s="48">
        <f>'LIBERECKÝ KRAJ'!O74</f>
        <v>100100</v>
      </c>
      <c r="F16" s="48">
        <f>'LIBERECKÝ KRAJ'!O73</f>
        <v>114011</v>
      </c>
      <c r="G16" s="48">
        <f>'LIBERECKÝ KRAJ'!O72</f>
        <v>111202</v>
      </c>
      <c r="H16" s="48">
        <f>'LIBERECKÝ KRAJ'!O71</f>
        <v>126621</v>
      </c>
      <c r="I16" s="46">
        <f>'LIBERECKÝ KRAJ'!O70</f>
        <v>121511</v>
      </c>
      <c r="J16" s="46">
        <f>'LIBERECKÝ KRAJ'!O69</f>
        <v>115511</v>
      </c>
      <c r="K16" s="46">
        <f>'LIBERECKÝ KRAJ'!O68</f>
        <v>103777</v>
      </c>
      <c r="L16" s="46">
        <f>'LIBERECKÝ KRAJ'!O67</f>
        <v>60000</v>
      </c>
      <c r="N16" s="46">
        <f t="shared" si="7"/>
        <v>-6000</v>
      </c>
      <c r="O16"/>
      <c r="P16" s="109">
        <f t="shared" si="8"/>
        <v>-4.9378245590934151</v>
      </c>
      <c r="R16" s="46">
        <f t="shared" si="2"/>
        <v>-11734</v>
      </c>
      <c r="S16" s="1"/>
      <c r="T16" s="1">
        <f t="shared" si="3"/>
        <v>-10.158339898364657</v>
      </c>
      <c r="V16" s="46">
        <f t="shared" si="9"/>
        <v>-43777</v>
      </c>
      <c r="W16" s="1"/>
      <c r="X16" s="109">
        <f t="shared" si="10"/>
        <v>-42.183720863004325</v>
      </c>
    </row>
    <row r="17" spans="1:24" x14ac:dyDescent="0.2">
      <c r="A17" s="47" t="s">
        <v>29</v>
      </c>
      <c r="B17" s="48">
        <f>'LIBERECKÝ KRAJ'!O90</f>
        <v>91488</v>
      </c>
      <c r="C17" s="48">
        <f>'LIBERECKÝ KRAJ'!O89</f>
        <v>103255</v>
      </c>
      <c r="D17" s="48">
        <f>'LIBERECKÝ KRAJ'!O88</f>
        <v>98317</v>
      </c>
      <c r="E17" s="48">
        <f>'LIBERECKÝ KRAJ'!O87</f>
        <v>90767</v>
      </c>
      <c r="F17" s="48">
        <f>'LIBERECKÝ KRAJ'!O86</f>
        <v>100211</v>
      </c>
      <c r="G17" s="48">
        <f>'LIBERECKÝ KRAJ'!O85</f>
        <v>106255</v>
      </c>
      <c r="H17" s="48">
        <f>'LIBERECKÝ KRAJ'!O84</f>
        <v>109722</v>
      </c>
      <c r="I17" s="46">
        <f>'LIBERECKÝ KRAJ'!O83</f>
        <v>112148</v>
      </c>
      <c r="J17" s="46">
        <f>'LIBERECKÝ KRAJ'!O82</f>
        <v>109539</v>
      </c>
      <c r="K17" s="46">
        <f>'LIBERECKÝ KRAJ'!O81</f>
        <v>116948</v>
      </c>
      <c r="L17" s="46">
        <f>'LIBERECKÝ KRAJ'!O80</f>
        <v>99662</v>
      </c>
      <c r="N17" s="46">
        <f t="shared" si="7"/>
        <v>-2609</v>
      </c>
      <c r="O17"/>
      <c r="P17" s="109">
        <f t="shared" si="8"/>
        <v>-2.3263901273317402</v>
      </c>
      <c r="R17" s="46">
        <f t="shared" si="2"/>
        <v>7409</v>
      </c>
      <c r="S17" s="1"/>
      <c r="T17" s="1">
        <f t="shared" si="3"/>
        <v>6.7638010206410506</v>
      </c>
      <c r="V17" s="46">
        <f t="shared" si="9"/>
        <v>-17286</v>
      </c>
      <c r="W17" s="1"/>
      <c r="X17" s="109">
        <f t="shared" si="10"/>
        <v>-14.780928275814892</v>
      </c>
    </row>
    <row r="18" spans="1:24" x14ac:dyDescent="0.2">
      <c r="A18" s="47" t="s">
        <v>30</v>
      </c>
      <c r="B18" s="48">
        <f>'LIBERECKÝ KRAJ'!O103</f>
        <v>20508</v>
      </c>
      <c r="C18" s="48">
        <f>'LIBERECKÝ KRAJ'!O102</f>
        <v>18458</v>
      </c>
      <c r="D18" s="48">
        <f>'LIBERECKÝ KRAJ'!O101</f>
        <v>15949</v>
      </c>
      <c r="E18" s="48">
        <f>'LIBERECKÝ KRAJ'!O100</f>
        <v>16358</v>
      </c>
      <c r="F18" s="48">
        <f>'LIBERECKÝ KRAJ'!O99</f>
        <v>35894</v>
      </c>
      <c r="G18" s="48">
        <f>'LIBERECKÝ KRAJ'!O98</f>
        <v>33306</v>
      </c>
      <c r="H18" s="48">
        <f>'LIBERECKÝ KRAJ'!O97</f>
        <v>33689</v>
      </c>
      <c r="I18" s="46">
        <f>'LIBERECKÝ KRAJ'!O96</f>
        <v>33033</v>
      </c>
      <c r="J18" s="46">
        <f>'LIBERECKÝ KRAJ'!O95</f>
        <v>32367</v>
      </c>
      <c r="K18" s="46">
        <f>'LIBERECKÝ KRAJ'!O94</f>
        <v>29239</v>
      </c>
      <c r="L18" s="46">
        <f>'LIBERECKÝ KRAJ'!O93</f>
        <v>22235</v>
      </c>
      <c r="N18" s="46">
        <f t="shared" si="7"/>
        <v>-666</v>
      </c>
      <c r="O18"/>
      <c r="P18" s="109">
        <f t="shared" si="8"/>
        <v>-2.0161656525292888</v>
      </c>
      <c r="R18" s="46">
        <f t="shared" si="2"/>
        <v>-3128</v>
      </c>
      <c r="S18" s="1"/>
      <c r="T18" s="1">
        <f t="shared" si="3"/>
        <v>-9.664164117774277</v>
      </c>
      <c r="V18" s="46">
        <f t="shared" si="9"/>
        <v>-7004</v>
      </c>
      <c r="W18" s="1"/>
      <c r="X18" s="109">
        <f t="shared" si="10"/>
        <v>-23.954307602859195</v>
      </c>
    </row>
    <row r="19" spans="1:24" x14ac:dyDescent="0.2">
      <c r="A19" s="97" t="s">
        <v>14</v>
      </c>
      <c r="B19" s="82">
        <f t="shared" ref="B19:K19" si="11">SUM(B11:B18)</f>
        <v>399672</v>
      </c>
      <c r="C19" s="82">
        <f t="shared" si="11"/>
        <v>420780</v>
      </c>
      <c r="D19" s="82">
        <f t="shared" si="11"/>
        <v>389781</v>
      </c>
      <c r="E19" s="82">
        <f t="shared" si="11"/>
        <v>365108</v>
      </c>
      <c r="F19" s="82">
        <f t="shared" si="11"/>
        <v>424718</v>
      </c>
      <c r="G19" s="82">
        <f t="shared" si="11"/>
        <v>428023</v>
      </c>
      <c r="H19" s="82">
        <f t="shared" si="11"/>
        <v>472318</v>
      </c>
      <c r="I19" s="50">
        <f t="shared" si="11"/>
        <v>461803</v>
      </c>
      <c r="J19" s="50">
        <f t="shared" si="11"/>
        <v>453568</v>
      </c>
      <c r="K19" s="50">
        <f t="shared" si="11"/>
        <v>454785</v>
      </c>
      <c r="L19" s="50">
        <f>SUM(L11:L18)</f>
        <v>335214</v>
      </c>
      <c r="N19" s="110">
        <f t="shared" si="7"/>
        <v>-8235</v>
      </c>
      <c r="O19"/>
      <c r="P19" s="109">
        <f t="shared" si="8"/>
        <v>-1.7832279132010835</v>
      </c>
      <c r="R19" s="110">
        <f t="shared" si="2"/>
        <v>1217</v>
      </c>
      <c r="S19" s="1"/>
      <c r="T19" s="1">
        <f t="shared" si="3"/>
        <v>0.26831698885282912</v>
      </c>
      <c r="V19" s="110">
        <f t="shared" si="9"/>
        <v>-119571</v>
      </c>
      <c r="W19" s="1"/>
      <c r="X19" s="109">
        <f t="shared" si="10"/>
        <v>-26.291764240245392</v>
      </c>
    </row>
    <row r="20" spans="1:24" x14ac:dyDescent="0.2">
      <c r="N20" s="1"/>
      <c r="R20" s="46"/>
      <c r="S20" s="1"/>
      <c r="T20" s="1"/>
    </row>
    <row r="21" spans="1:24" x14ac:dyDescent="0.2">
      <c r="N21" s="1"/>
      <c r="R21" s="46"/>
      <c r="S21" s="1"/>
      <c r="T21" s="1"/>
    </row>
    <row r="22" spans="1:24" x14ac:dyDescent="0.2">
      <c r="A22" s="43" t="s">
        <v>41</v>
      </c>
      <c r="B22" s="43">
        <v>2010</v>
      </c>
      <c r="C22" s="43">
        <v>2011</v>
      </c>
      <c r="D22" s="43">
        <v>2012</v>
      </c>
      <c r="E22" s="43">
        <v>2013</v>
      </c>
      <c r="F22" s="43">
        <v>2014</v>
      </c>
      <c r="G22" s="43">
        <v>2015</v>
      </c>
      <c r="H22" s="43">
        <v>2016</v>
      </c>
      <c r="I22" s="81">
        <v>2017</v>
      </c>
      <c r="J22" s="81">
        <v>2018</v>
      </c>
      <c r="K22" s="81">
        <v>2019</v>
      </c>
      <c r="L22" s="81">
        <v>2020</v>
      </c>
      <c r="N22" s="81" t="s">
        <v>43</v>
      </c>
      <c r="P22" s="96" t="s">
        <v>39</v>
      </c>
      <c r="R22" s="110" t="s">
        <v>44</v>
      </c>
      <c r="S22" s="1"/>
      <c r="T22" s="1" t="s">
        <v>39</v>
      </c>
      <c r="V22" s="81" t="s">
        <v>45</v>
      </c>
      <c r="W22" s="1"/>
      <c r="X22" s="1" t="s">
        <v>39</v>
      </c>
    </row>
    <row r="23" spans="1:24" x14ac:dyDescent="0.2">
      <c r="A23" s="47" t="s">
        <v>32</v>
      </c>
      <c r="B23" s="48">
        <f>'PARDUBICKÝ KRAJ'!O12</f>
        <v>25484</v>
      </c>
      <c r="C23" s="48">
        <f>'PARDUBICKÝ KRAJ'!O11</f>
        <v>31172</v>
      </c>
      <c r="D23" s="48">
        <f>'PARDUBICKÝ KRAJ'!O10</f>
        <v>29283</v>
      </c>
      <c r="E23" s="48">
        <f>'PARDUBICKÝ KRAJ'!O9</f>
        <v>30304</v>
      </c>
      <c r="F23" s="48">
        <f>'PARDUBICKÝ KRAJ'!O8</f>
        <v>36773</v>
      </c>
      <c r="G23" s="48">
        <f>'PARDUBICKÝ KRAJ'!O7</f>
        <v>43548</v>
      </c>
      <c r="H23" s="48">
        <f>'PARDUBICKÝ KRAJ'!O6</f>
        <v>34635</v>
      </c>
      <c r="I23" s="46">
        <f>'PARDUBICKÝ KRAJ'!O5</f>
        <v>40526</v>
      </c>
      <c r="J23" s="46">
        <f>'PARDUBICKÝ KRAJ'!O4</f>
        <v>33755</v>
      </c>
      <c r="K23" s="46">
        <f>'PARDUBICKÝ KRAJ'!O3</f>
        <v>34198</v>
      </c>
      <c r="L23" s="46">
        <f>'PARDUBICKÝ KRAJ'!O2</f>
        <v>21441</v>
      </c>
      <c r="N23" s="46">
        <f>J23-I23</f>
        <v>-6771</v>
      </c>
      <c r="P23" s="109">
        <f>100*N23/I23</f>
        <v>-16.707792528253467</v>
      </c>
      <c r="R23" s="46">
        <f t="shared" si="2"/>
        <v>443</v>
      </c>
      <c r="S23" s="1"/>
      <c r="T23" s="1">
        <f t="shared" si="3"/>
        <v>1.3123981632350763</v>
      </c>
      <c r="V23" s="46">
        <f>L23-K23</f>
        <v>-12757</v>
      </c>
      <c r="W23" s="1"/>
      <c r="X23" s="109">
        <f>100*V23/K23</f>
        <v>-37.303351073162176</v>
      </c>
    </row>
    <row r="24" spans="1:24" x14ac:dyDescent="0.2">
      <c r="A24" s="47" t="s">
        <v>33</v>
      </c>
      <c r="B24" s="48">
        <f>'PARDUBICKÝ KRAJ'!O25</f>
        <v>11112</v>
      </c>
      <c r="C24" s="48">
        <f>'PARDUBICKÝ KRAJ'!O24</f>
        <v>12181</v>
      </c>
      <c r="D24" s="48">
        <f>'PARDUBICKÝ KRAJ'!O23</f>
        <v>11002</v>
      </c>
      <c r="E24" s="48">
        <f>'PARDUBICKÝ KRAJ'!O22</f>
        <v>9523</v>
      </c>
      <c r="F24" s="48">
        <f>'PARDUBICKÝ KRAJ'!O21</f>
        <v>10127</v>
      </c>
      <c r="G24" s="48">
        <f>'PARDUBICKÝ KRAJ'!O20</f>
        <v>911</v>
      </c>
      <c r="H24" s="48">
        <f>'PARDUBICKÝ KRAJ'!O19</f>
        <v>3135</v>
      </c>
      <c r="I24" s="46">
        <f>'PARDUBICKÝ KRAJ'!O18</f>
        <v>11488</v>
      </c>
      <c r="J24" s="46">
        <f>'PARDUBICKÝ KRAJ'!O17</f>
        <v>11010</v>
      </c>
      <c r="K24" s="46">
        <f>'PARDUBICKÝ KRAJ'!O16</f>
        <v>11701</v>
      </c>
      <c r="L24" s="46">
        <f>'PARDUBICKÝ KRAJ'!O15</f>
        <v>10450</v>
      </c>
      <c r="N24" s="46">
        <f t="shared" ref="N24:N28" si="12">J24-I24</f>
        <v>-478</v>
      </c>
      <c r="P24" s="109">
        <f t="shared" ref="P24:P28" si="13">100*N24/I24</f>
        <v>-4.1608635097493032</v>
      </c>
      <c r="R24" s="46">
        <f t="shared" si="2"/>
        <v>691</v>
      </c>
      <c r="S24" s="1"/>
      <c r="T24" s="1">
        <f t="shared" si="3"/>
        <v>6.2761126248864665</v>
      </c>
      <c r="V24" s="46">
        <f t="shared" ref="V24:V28" si="14">L24-K24</f>
        <v>-1251</v>
      </c>
      <c r="W24" s="1"/>
      <c r="X24" s="109">
        <f t="shared" ref="X24:X28" si="15">100*V24/K24</f>
        <v>-10.69139389795744</v>
      </c>
    </row>
    <row r="25" spans="1:24" x14ac:dyDescent="0.2">
      <c r="A25" s="47" t="s">
        <v>34</v>
      </c>
      <c r="B25" s="48">
        <f>'PARDUBICKÝ KRAJ'!O38</f>
        <v>29854</v>
      </c>
      <c r="C25" s="48">
        <f>'PARDUBICKÝ KRAJ'!O37</f>
        <v>36416</v>
      </c>
      <c r="D25" s="48">
        <f>'PARDUBICKÝ KRAJ'!O36</f>
        <v>26076</v>
      </c>
      <c r="E25" s="48">
        <f>'PARDUBICKÝ KRAJ'!O35</f>
        <v>36690</v>
      </c>
      <c r="F25" s="48">
        <f>'PARDUBICKÝ KRAJ'!O34</f>
        <v>51610</v>
      </c>
      <c r="G25" s="48">
        <f>'PARDUBICKÝ KRAJ'!O33</f>
        <v>50888</v>
      </c>
      <c r="H25" s="48">
        <f>'PARDUBICKÝ KRAJ'!O32</f>
        <v>50249</v>
      </c>
      <c r="I25" s="46">
        <f>'PARDUBICKÝ KRAJ'!O31</f>
        <v>48318</v>
      </c>
      <c r="J25" s="46">
        <f>'PARDUBICKÝ KRAJ'!O30</f>
        <v>52657</v>
      </c>
      <c r="K25" s="46">
        <f>'PARDUBICKÝ KRAJ'!O29</f>
        <v>53292</v>
      </c>
      <c r="L25" s="46">
        <f>'PARDUBICKÝ KRAJ'!O28</f>
        <v>26641</v>
      </c>
      <c r="N25" s="46">
        <f t="shared" si="12"/>
        <v>4339</v>
      </c>
      <c r="P25" s="109">
        <f t="shared" si="13"/>
        <v>8.9800902355229937</v>
      </c>
      <c r="R25" s="46">
        <f t="shared" si="2"/>
        <v>635</v>
      </c>
      <c r="S25" s="1"/>
      <c r="T25" s="1">
        <f t="shared" si="3"/>
        <v>1.2059175418272974</v>
      </c>
      <c r="V25" s="46">
        <f t="shared" si="14"/>
        <v>-26651</v>
      </c>
      <c r="W25" s="1"/>
      <c r="X25" s="109">
        <f t="shared" si="15"/>
        <v>-50.009382271260229</v>
      </c>
    </row>
    <row r="26" spans="1:24" x14ac:dyDescent="0.2">
      <c r="A26" s="47" t="s">
        <v>35</v>
      </c>
      <c r="B26" s="48">
        <f>'PARDUBICKÝ KRAJ'!O51</f>
        <v>11664</v>
      </c>
      <c r="C26" s="48">
        <f>'PARDUBICKÝ KRAJ'!O50</f>
        <v>13055</v>
      </c>
      <c r="D26" s="48">
        <f>'PARDUBICKÝ KRAJ'!O49</f>
        <v>16705</v>
      </c>
      <c r="E26" s="48">
        <f>'PARDUBICKÝ KRAJ'!O48</f>
        <v>19385</v>
      </c>
      <c r="F26" s="48">
        <f>'PARDUBICKÝ KRAJ'!O47</f>
        <v>23922</v>
      </c>
      <c r="G26" s="48">
        <f>'PARDUBICKÝ KRAJ'!O46</f>
        <v>22614</v>
      </c>
      <c r="H26" s="48">
        <f>'PARDUBICKÝ KRAJ'!O45</f>
        <v>25872</v>
      </c>
      <c r="I26" s="46">
        <f>'PARDUBICKÝ KRAJ'!O44</f>
        <v>29323</v>
      </c>
      <c r="J26" s="46">
        <f>'PARDUBICKÝ KRAJ'!O43</f>
        <v>15270</v>
      </c>
      <c r="K26" s="46">
        <f>'PARDUBICKÝ KRAJ'!O42</f>
        <v>10758</v>
      </c>
      <c r="L26" s="46">
        <f>'PARDUBICKÝ KRAJ'!O41</f>
        <v>42679</v>
      </c>
      <c r="N26" s="46">
        <f t="shared" si="12"/>
        <v>-14053</v>
      </c>
      <c r="P26" s="109">
        <f t="shared" si="13"/>
        <v>-47.924837158544484</v>
      </c>
      <c r="R26" s="46">
        <f t="shared" si="2"/>
        <v>-4512</v>
      </c>
      <c r="S26" s="1"/>
      <c r="T26" s="1">
        <f t="shared" si="3"/>
        <v>-29.548133595284874</v>
      </c>
      <c r="V26" s="46">
        <f t="shared" si="14"/>
        <v>31921</v>
      </c>
      <c r="W26" s="1"/>
      <c r="X26" s="109">
        <f t="shared" si="15"/>
        <v>296.71872095184978</v>
      </c>
    </row>
    <row r="27" spans="1:24" hidden="1" x14ac:dyDescent="0.2">
      <c r="A27" s="47" t="s">
        <v>36</v>
      </c>
      <c r="B27" s="48">
        <f>'PARDUBICKÝ KRAJ'!O63</f>
        <v>54890</v>
      </c>
      <c r="C27" s="48">
        <f>'PARDUBICKÝ KRAJ'!O62</f>
        <v>73414</v>
      </c>
      <c r="D27" s="48">
        <f>'PARDUBICKÝ KRAJ'!O61</f>
        <v>68443</v>
      </c>
      <c r="E27" s="48">
        <f>'PARDUBICKÝ KRAJ'!O60</f>
        <v>58263</v>
      </c>
      <c r="F27" s="48">
        <f>'PARDUBICKÝ KRAJ'!O59</f>
        <v>74041</v>
      </c>
      <c r="G27" s="48">
        <f>'PARDUBICKÝ KRAJ'!O58</f>
        <v>63606</v>
      </c>
      <c r="H27" s="48">
        <f>'PARDUBICKÝ KRAJ'!O57</f>
        <v>74217</v>
      </c>
      <c r="I27" s="46">
        <f>'PARDUBICKÝ KRAJ'!O56</f>
        <v>81613</v>
      </c>
      <c r="J27" s="46">
        <f>'PARDUBICKÝ KRAJ'!O55</f>
        <v>74325</v>
      </c>
      <c r="K27" s="46">
        <f>'PARDUBICKÝ KRAJ'!O54</f>
        <v>0</v>
      </c>
      <c r="L27" s="46"/>
      <c r="N27" s="46">
        <f t="shared" si="12"/>
        <v>-7288</v>
      </c>
      <c r="P27" s="109">
        <f t="shared" si="13"/>
        <v>-8.9299498854349189</v>
      </c>
      <c r="R27" s="46">
        <f t="shared" si="2"/>
        <v>-74325</v>
      </c>
      <c r="S27" s="1"/>
      <c r="T27" s="1">
        <f t="shared" si="3"/>
        <v>-100</v>
      </c>
      <c r="V27" s="46">
        <f t="shared" si="14"/>
        <v>0</v>
      </c>
      <c r="W27" s="1"/>
      <c r="X27" s="109" t="e">
        <f t="shared" si="15"/>
        <v>#DIV/0!</v>
      </c>
    </row>
    <row r="28" spans="1:24" x14ac:dyDescent="0.2">
      <c r="A28" s="97" t="s">
        <v>14</v>
      </c>
      <c r="B28" s="82">
        <f t="shared" ref="B28:K28" si="16">SUM(B23:B27)</f>
        <v>133004</v>
      </c>
      <c r="C28" s="82">
        <f t="shared" si="16"/>
        <v>166238</v>
      </c>
      <c r="D28" s="82">
        <f t="shared" si="16"/>
        <v>151509</v>
      </c>
      <c r="E28" s="82">
        <f t="shared" si="16"/>
        <v>154165</v>
      </c>
      <c r="F28" s="82">
        <f t="shared" si="16"/>
        <v>196473</v>
      </c>
      <c r="G28" s="82">
        <f t="shared" si="16"/>
        <v>181567</v>
      </c>
      <c r="H28" s="82">
        <f t="shared" si="16"/>
        <v>188108</v>
      </c>
      <c r="I28" s="82">
        <f t="shared" si="16"/>
        <v>211268</v>
      </c>
      <c r="J28" s="82">
        <f t="shared" si="16"/>
        <v>187017</v>
      </c>
      <c r="K28" s="82">
        <f t="shared" si="16"/>
        <v>109949</v>
      </c>
      <c r="L28" s="82">
        <f>SUM(L23:L26)</f>
        <v>101211</v>
      </c>
      <c r="N28" s="110">
        <f t="shared" si="12"/>
        <v>-24251</v>
      </c>
      <c r="P28" s="109">
        <f t="shared" si="13"/>
        <v>-11.478785239600887</v>
      </c>
      <c r="R28" s="110">
        <f t="shared" si="2"/>
        <v>-77068</v>
      </c>
      <c r="S28" s="1"/>
      <c r="T28" s="1">
        <f t="shared" si="3"/>
        <v>-41.20908794387676</v>
      </c>
      <c r="V28" s="110">
        <f t="shared" si="14"/>
        <v>-8738</v>
      </c>
      <c r="W28" s="1"/>
      <c r="X28" s="109">
        <f t="shared" si="15"/>
        <v>-7.9473210306596691</v>
      </c>
    </row>
    <row r="29" spans="1:24" x14ac:dyDescent="0.2">
      <c r="R29" s="46"/>
      <c r="S29" s="1"/>
      <c r="T29" s="1"/>
    </row>
    <row r="30" spans="1:24" x14ac:dyDescent="0.2">
      <c r="R30" s="46"/>
      <c r="S30" s="1"/>
      <c r="T30" s="1"/>
    </row>
    <row r="31" spans="1:24" x14ac:dyDescent="0.2">
      <c r="B31" s="81">
        <v>2010</v>
      </c>
      <c r="C31" s="81">
        <v>2011</v>
      </c>
      <c r="D31" s="81">
        <v>2012</v>
      </c>
      <c r="E31" s="81">
        <v>2013</v>
      </c>
      <c r="F31" s="81">
        <v>2014</v>
      </c>
      <c r="G31" s="81">
        <v>2015</v>
      </c>
      <c r="H31" s="81">
        <v>2016</v>
      </c>
      <c r="I31" s="81">
        <v>2017</v>
      </c>
      <c r="J31" s="81">
        <v>2018</v>
      </c>
      <c r="K31" s="81">
        <v>2019</v>
      </c>
      <c r="L31" s="81">
        <v>2020</v>
      </c>
      <c r="N31" s="81" t="s">
        <v>43</v>
      </c>
      <c r="O31" s="1"/>
      <c r="P31" s="96" t="s">
        <v>39</v>
      </c>
      <c r="R31" s="110" t="s">
        <v>44</v>
      </c>
      <c r="S31" s="1"/>
      <c r="T31" s="1" t="s">
        <v>39</v>
      </c>
      <c r="V31" s="81" t="s">
        <v>45</v>
      </c>
      <c r="X31" s="52" t="s">
        <v>39</v>
      </c>
    </row>
    <row r="32" spans="1:24" x14ac:dyDescent="0.2">
      <c r="A32" s="52" t="s">
        <v>42</v>
      </c>
      <c r="B32" s="52">
        <f t="shared" ref="B32:K32" si="17">B28+B19+B7</f>
        <v>776586</v>
      </c>
      <c r="C32" s="52">
        <f t="shared" si="17"/>
        <v>791499</v>
      </c>
      <c r="D32" s="52">
        <f t="shared" si="17"/>
        <v>740315</v>
      </c>
      <c r="E32" s="52">
        <f t="shared" si="17"/>
        <v>725692</v>
      </c>
      <c r="F32" s="52">
        <f t="shared" si="17"/>
        <v>821629</v>
      </c>
      <c r="G32" s="52">
        <f t="shared" si="17"/>
        <v>955560</v>
      </c>
      <c r="H32" s="52">
        <f t="shared" si="17"/>
        <v>986563</v>
      </c>
      <c r="I32" s="52">
        <f t="shared" si="17"/>
        <v>988054</v>
      </c>
      <c r="J32" s="52">
        <f t="shared" si="17"/>
        <v>944852</v>
      </c>
      <c r="K32" s="52">
        <f t="shared" si="17"/>
        <v>837454</v>
      </c>
      <c r="L32" s="132">
        <f>L28+L19+L7</f>
        <v>658673</v>
      </c>
      <c r="N32" s="1">
        <f>J32-I32</f>
        <v>-43202</v>
      </c>
      <c r="O32" s="1"/>
      <c r="P32" s="109">
        <f>100*N32/I32</f>
        <v>-4.3724330856410685</v>
      </c>
      <c r="R32" s="46">
        <f t="shared" si="2"/>
        <v>-107398</v>
      </c>
      <c r="S32" s="1"/>
      <c r="T32" s="1">
        <f t="shared" si="3"/>
        <v>-11.366647898295183</v>
      </c>
      <c r="V32" s="81">
        <f>L32-K32</f>
        <v>-178781</v>
      </c>
      <c r="W32" s="1"/>
      <c r="X32" s="109">
        <f>100*V32/K32</f>
        <v>-21.348157630150432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KRÁLOVEHRADECKÝ KRAJ</vt:lpstr>
      <vt:lpstr>LIBERECKÝ KRAJ</vt:lpstr>
      <vt:lpstr>PARDUBICKÝ KRAJ</vt:lpstr>
      <vt:lpstr>CELKOVÁ NÁVŠTĚVNOST ÚPS SYCHROV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František Krejčí</cp:lastModifiedBy>
  <dcterms:created xsi:type="dcterms:W3CDTF">2018-01-02T12:32:36Z</dcterms:created>
  <dcterms:modified xsi:type="dcterms:W3CDTF">2020-10-15T10:15:16Z</dcterms:modified>
</cp:coreProperties>
</file>